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tabRatio="727" activeTab="18"/>
  </bookViews>
  <sheets>
    <sheet name="100 Κ" sheetId="1" r:id="rId1"/>
    <sheet name="100 Α" sheetId="2" r:id="rId2"/>
    <sheet name="200 Κ" sheetId="3" r:id="rId3"/>
    <sheet name="200 Α" sheetId="4" r:id="rId4"/>
    <sheet name="400 Κ" sheetId="5" r:id="rId5"/>
    <sheet name="400 Α" sheetId="6" r:id="rId6"/>
    <sheet name="800 Κ" sheetId="7" r:id="rId7"/>
    <sheet name="800 Α" sheetId="8" r:id="rId8"/>
    <sheet name="1500 Κ" sheetId="9" r:id="rId9"/>
    <sheet name="1500 Α" sheetId="10" r:id="rId10"/>
    <sheet name="3000 Κ" sheetId="11" r:id="rId11"/>
    <sheet name="3000 Α" sheetId="12" r:id="rId12"/>
    <sheet name="100 ΕΜΠ Κ" sheetId="13" r:id="rId13"/>
    <sheet name="110 ΕΜΠ Α" sheetId="14" r:id="rId14"/>
    <sheet name="400 ΕΜΠ Κ" sheetId="15" r:id="rId15"/>
    <sheet name="400 ΕΜΠ Α" sheetId="16" r:id="rId16"/>
    <sheet name="2000 Φ. Ε. Κ" sheetId="17" r:id="rId17"/>
    <sheet name="2000 Φ. Ε. Α" sheetId="18" r:id="rId18"/>
    <sheet name="5000 ΒΑΔΗΝ" sheetId="19" r:id="rId19"/>
    <sheet name="10000 ΒΑΔΗΝ" sheetId="20" r:id="rId20"/>
    <sheet name="ΜΗΚΟΣ Κ" sheetId="21" r:id="rId21"/>
    <sheet name="ΜΗΚΟΣ Α" sheetId="22" r:id="rId22"/>
    <sheet name="ΤΡΙΠΛΟΥΝ Κ" sheetId="23" r:id="rId23"/>
    <sheet name="ΤΡΙΠΛΟΥΝ Α" sheetId="24" r:id="rId24"/>
    <sheet name="ΥΨΟΣ Κ" sheetId="25" r:id="rId25"/>
    <sheet name="ΥΨΟΣ Α" sheetId="26" r:id="rId26"/>
    <sheet name="ΕΠΙ ΚΟΝΤΩ Κ" sheetId="27" r:id="rId27"/>
    <sheet name="ΕΠΙ ΚΟΝΤΩ Α" sheetId="28" r:id="rId28"/>
    <sheet name="ΣΦΑΙΡΑ Κ" sheetId="29" r:id="rId29"/>
    <sheet name="ΣΦΑΙΡΑ Α" sheetId="30" r:id="rId30"/>
    <sheet name="ΔΙΣΚΟΣ Κ" sheetId="31" r:id="rId31"/>
    <sheet name="ΔΙΣΚΟΣ Α" sheetId="32" r:id="rId32"/>
    <sheet name="ΑΚΟΝΤΙΟ Κ" sheetId="33" r:id="rId33"/>
    <sheet name="ΑΚΟΝΤΙΟ Α" sheetId="34" r:id="rId34"/>
    <sheet name="ΣΦΥΡΑ Κ" sheetId="35" r:id="rId35"/>
    <sheet name="ΣΦΥΡΑ Α" sheetId="36" r:id="rId36"/>
    <sheet name="ΕΠΤΑΘΛΟ" sheetId="37" r:id="rId37"/>
    <sheet name="ΔΕΚΑΘΛΟ" sheetId="38" r:id="rId38"/>
    <sheet name="Φύλλο1" sheetId="39" r:id="rId39"/>
    <sheet name="Φύλλο2" sheetId="40" r:id="rId40"/>
  </sheets>
  <externalReferences>
    <externalReference r:id="rId43"/>
    <externalReference r:id="rId44"/>
  </externalReferences>
  <definedNames>
    <definedName name="_xlfn.AGGREGATE" hidden="1">#NAME?</definedName>
    <definedName name="_xlfn.SUMIFS" hidden="1">#NAME?</definedName>
    <definedName name="_xlnm.Print_Area" localSheetId="37">'ΔΕΚΑΘΛΟ'!$A$1:$AG$32</definedName>
    <definedName name="_xlnm.Print_Area" localSheetId="36">'ΕΠΤΑΘΛΟ'!$A$1:$AB$36</definedName>
  </definedNames>
  <calcPr fullCalcOnLoad="1"/>
</workbook>
</file>

<file path=xl/sharedStrings.xml><?xml version="1.0" encoding="utf-8"?>
<sst xmlns="http://schemas.openxmlformats.org/spreadsheetml/2006/main" count="4134" uniqueCount="1317">
  <si>
    <t>ΦΥΛΛΟ: 1 ΑΠΟ 1</t>
  </si>
  <si>
    <t>ΕΝΙΑΙΟΣ ΔΙΟΙΚΗΤΙΚΟΣ ΤΟΜΕΑΣ ΠΡΩΤΟΒΑΘΜΙΑΣ ΚΑΙ ΔΕΥΤΕΡΟΒΑΘΜΙΑΣ ΕΚΠΑΙΔΕΥΣΗΣ                                         ΔΙΕΥΘΥΝΣΗ ΦΥΣΙΚΗΣ ΑΓΩΓΗΣ</t>
  </si>
  <si>
    <t>Π Ι Ν Α Κ Ι Ο    Δ Ρ Ο Μ Ω Ν</t>
  </si>
  <si>
    <t xml:space="preserve"> Α' ΦΑΣΗ                                         Β΄ ΦΑΣΗ                                   Γ΄ ΦΑΣΗ (ΤΕΛΙΚΗ)</t>
  </si>
  <si>
    <t>ΑΓΩΝΑΣ : ΣΧΟΛΙΚΟΙ ΑΓΩΝΕΣ ΚΛΑΣΣΙΚΟΥ ΑΘΛΗΤΙΣΜΟΥ ΛΥΚΕΙΩΝ</t>
  </si>
  <si>
    <t>Α'  ΦΑΣΗ</t>
  </si>
  <si>
    <t>ΣΤΙΒΟΣ : ΤΑΡΤΑΝ</t>
  </si>
  <si>
    <t>Α/Α</t>
  </si>
  <si>
    <t>ΑΡΙΘΜΟΣ ΜΑΘ.</t>
  </si>
  <si>
    <t>ΣΕΙΡΑ -ΔΙΑΔΡΟΜΟΣ</t>
  </si>
  <si>
    <t>ΕΠΩΝΥΜΟ</t>
  </si>
  <si>
    <t>ΟΝΟΜΑ</t>
  </si>
  <si>
    <t>ΠΑΤΡΩΝΥΜΟ</t>
  </si>
  <si>
    <t>ΣΧΟΛΕΙΟ</t>
  </si>
  <si>
    <t>ΔΙΕΥΘΥΝΣΗ Δ.Ε.</t>
  </si>
  <si>
    <t>ΕΤΟΣ ΓΕΝ.</t>
  </si>
  <si>
    <t>ΑΡΙΘΜΟΣ  ΜΗΤΡΩΟΥ</t>
  </si>
  <si>
    <t>ΣΕΙΡΑ ΑΦΙΞΕΩΣ</t>
  </si>
  <si>
    <t>ΕΠΙΔΟΣΗ</t>
  </si>
  <si>
    <t>ΠΑΡΑΤΗΡΗΣΕΙΣ</t>
  </si>
  <si>
    <t>Χρ. Χειρός</t>
  </si>
  <si>
    <t>Χρ. Φωτ.Φ</t>
  </si>
  <si>
    <t>Ο   ΑΛΥΤΑΡΧΗΣ</t>
  </si>
  <si>
    <t>Ο   ΕΦΟΡΟΣ</t>
  </si>
  <si>
    <t>ΟΙ  ΚΡΙΤΕΣ:</t>
  </si>
  <si>
    <t>……………………………………………………</t>
  </si>
  <si>
    <t>……………………………………………</t>
  </si>
  <si>
    <t>ΚΑΙΡΙΚΕΣ ΣΥΝΘΗΚΕΣ</t>
  </si>
  <si>
    <t xml:space="preserve"> (ολογράφως)</t>
  </si>
  <si>
    <t>Άνεμος :</t>
  </si>
  <si>
    <t>…………………</t>
  </si>
  <si>
    <t>Θερμοκρασία :</t>
  </si>
  <si>
    <t>Υγρασία :</t>
  </si>
  <si>
    <t>Π Ι Ν Α Κ Ι Ο   Α Λ Μ Α Τ Ο Σ   Σ Ε    Μ Η Κ Ο Σ    Κ Α Ι   Τ Ρ Ι Π Λ Ο Υ Ν</t>
  </si>
  <si>
    <t>ΚΛΗΡ.</t>
  </si>
  <si>
    <t>Π Ρ Ο Σ Π Α Θ Ε Ι Ε Σ</t>
  </si>
  <si>
    <t>ΚΑΛΥΤ.</t>
  </si>
  <si>
    <t>ΚΑΤΑ ΤΑΞΗ</t>
  </si>
  <si>
    <t>ΘΕΣΗΣ</t>
  </si>
  <si>
    <t>Επίδοση</t>
  </si>
  <si>
    <t>Άνεμος</t>
  </si>
  <si>
    <t>Π Ι Ν Α Κ Ι Ο   Α Λ Μ Α Τ Ο Σ   Σ Ε    Υ Ψ Ο Σ    Κ Α Ι   Ε Π Ι    Κ Ο Ν Τ Ω</t>
  </si>
  <si>
    <t>Π Ι Ν Α Κ Ι Ο   Ρ Ι Ψ Ε Ω Ν</t>
  </si>
  <si>
    <t xml:space="preserve">ΟΡΓΑΝΩΤΗΣ : Ο.Ε.Σ.Α. </t>
  </si>
  <si>
    <t xml:space="preserve">ΣΤΑΔΙΟ : </t>
  </si>
  <si>
    <t xml:space="preserve">ΠΟΛΗ ΤΕΛΕΣΗΣ : </t>
  </si>
  <si>
    <t xml:space="preserve">ΗΜΕΡ/ΝΙΑ ΤΕΛΕΣΗΣ : </t>
  </si>
  <si>
    <t>Π Ι Ν Α Κ Ι Ο  Ε Π Τ Α Θ Λ Ο Υ</t>
  </si>
  <si>
    <t xml:space="preserve">ΑΓΩΝΙΣΜΑ : ΒΑΘΜΟΛΟΓΙΑ  ΕΠΤΑΘΛΟΥ </t>
  </si>
  <si>
    <t>Αρ. Αθλ.</t>
  </si>
  <si>
    <t xml:space="preserve">            ΣΧΟΛΕΙΟ</t>
  </si>
  <si>
    <t>100μ ΕΜΠ</t>
  </si>
  <si>
    <t>ΒΑΘΜ</t>
  </si>
  <si>
    <t>ΥΨΟΣ</t>
  </si>
  <si>
    <t>ΣΦΑΙΡΑ</t>
  </si>
  <si>
    <t>200 μ.</t>
  </si>
  <si>
    <t>ΒΑΘΜ.1ης ΗΜΕΡΑΣ</t>
  </si>
  <si>
    <t>ΜΗΚΟΣ</t>
  </si>
  <si>
    <t>ΑΚΟΝΤΙΟ</t>
  </si>
  <si>
    <t>800μ.</t>
  </si>
  <si>
    <t>ΤΕΛΙΚΗ ΒΑΘΜΟΛΟΓΙΑ</t>
  </si>
  <si>
    <t>ΚΑΤΆ-ΤΑΞΗ</t>
  </si>
  <si>
    <t>ΕΤΟΣ          ΓΕΝ</t>
  </si>
  <si>
    <t>Έτος γεν.</t>
  </si>
  <si>
    <t xml:space="preserve">100 μ </t>
  </si>
  <si>
    <t>400 μ.</t>
  </si>
  <si>
    <t>110 μ. ΕΜΠ.</t>
  </si>
  <si>
    <t>ΚΑΤAΤΑΞΗ</t>
  </si>
  <si>
    <t>΄</t>
  </si>
  <si>
    <t>΄΄</t>
  </si>
  <si>
    <t xml:space="preserve">΄΄ </t>
  </si>
  <si>
    <t>ΗΜΕΡ/ΝΙΑ ΤΕΛΕΣΗΣ :</t>
  </si>
  <si>
    <t xml:space="preserve">                                                 Α΄ΦΑΣΗ                              Β΄ ΦΑΣΗ                        Γ΄ΦΑΣΗ</t>
  </si>
  <si>
    <t>Π Ι Ν Α Κ Ι Ο  Δ Ε Κ Α Θ Λ Ο Υ</t>
  </si>
  <si>
    <t>ΑΓΩΝΙΣΜΑ : ΒΑΘΜΟΛΟΓΙΑ  ΔΕΚΑΘΛΟΥ</t>
  </si>
  <si>
    <t>ΕΠΙ ΚΟΝΤΩ</t>
  </si>
  <si>
    <t>ΔΙΣΚΟΣ</t>
  </si>
  <si>
    <t>ΒΑΘΜ. 9 ΑΓΩΝ,</t>
  </si>
  <si>
    <t xml:space="preserve">                                        Α΄ΦΑΣΗ                              Β΄ ΦΑΣΗ                                 Γ΄ΦΑΣΗ</t>
  </si>
  <si>
    <t>1500μ.</t>
  </si>
  <si>
    <t>ΒΑΘΜ. 6 ΑΓΩΝ.</t>
  </si>
  <si>
    <t>ΧΡΙΣΤΟΓΕΩΡΓΟΥ</t>
  </si>
  <si>
    <t>ΕΛΕΥΘΕΡΙΑ</t>
  </si>
  <si>
    <t>ΧΡΗΣΤΟΣ</t>
  </si>
  <si>
    <t>ΑΝΑΤ. ΑΤΤΙΚΗΣ</t>
  </si>
  <si>
    <t>ΠΑΝΑΓΙΩΤΗΣ</t>
  </si>
  <si>
    <t>800 ΑΓΟΡΙΑ</t>
  </si>
  <si>
    <t>ΑΘΑΝΑΣΙΟΣ</t>
  </si>
  <si>
    <t>ΣΠΥΡΙΔΩΝ</t>
  </si>
  <si>
    <t>400 ΑΓΟΡΙΑ</t>
  </si>
  <si>
    <t>ΙΩΑΝΝΗΣ</t>
  </si>
  <si>
    <t>ΠΕΤΡΟΣ</t>
  </si>
  <si>
    <t>ΓΕΩΡΓΙΟΣ</t>
  </si>
  <si>
    <t>ΝΙΚΟΛΑΟΣ</t>
  </si>
  <si>
    <t>100 ΑΓΟΡΙΑ</t>
  </si>
  <si>
    <t>ΜΙΧΑΛΗΣ</t>
  </si>
  <si>
    <t>100 ΚΟΡΙΤΣΙΑ</t>
  </si>
  <si>
    <t>ΔΗΜΗΤΡΙΟΣ</t>
  </si>
  <si>
    <t>200 ΑΓΟΡΙΑ</t>
  </si>
  <si>
    <t>200 ΚΟΡΙΤΣΙΑ</t>
  </si>
  <si>
    <t>400 ΚΟΡΙΤΣΙΑ</t>
  </si>
  <si>
    <t>800 ΚΟΡΙΤΣΙΑ</t>
  </si>
  <si>
    <t>ΚΩΣΤΕΑ-ΓΕΙΤΟΝΑ ΛΥΚ</t>
  </si>
  <si>
    <t>ΠΑΝΤΕΛΗΣ</t>
  </si>
  <si>
    <t>ΓΕΩΡΓΙΑ</t>
  </si>
  <si>
    <t>1500 ΑΓΟΡΙΑ</t>
  </si>
  <si>
    <t>1500 ΚΟΡΙΤΣΙΑ</t>
  </si>
  <si>
    <t>3000 ΑΓΟΡΙΑ</t>
  </si>
  <si>
    <t>3000 ΚΟΡΙΤΣΙΑ</t>
  </si>
  <si>
    <t>ΜΙΧΑΗΛ</t>
  </si>
  <si>
    <t>ΥΨΟΣ ΚΟΡΙΤΣΙΑ</t>
  </si>
  <si>
    <t>ΣΦΑΙΡΑ ΚΟΡΙΤΣΙΑ</t>
  </si>
  <si>
    <t>ΣΦΑΙΡΑ ΑΓΟΡΙΑ</t>
  </si>
  <si>
    <t>ΜΗΚΟΣ ΑΓΟΡΙΑ</t>
  </si>
  <si>
    <t>ΜΗΚΟΣ ΚΟΡΙΤΣΙΑ</t>
  </si>
  <si>
    <t>ΕΛΕΝΗ</t>
  </si>
  <si>
    <t>ΑΚΟΝΤΙΟ ΑΓΟΡΙΑ</t>
  </si>
  <si>
    <t>ΒΑΣΙΛΕΙΟΣ</t>
  </si>
  <si>
    <t>ΣΤΑΜΑΤΙΟΣ</t>
  </si>
  <si>
    <t>ΧΡΙΣΤΙΝΑ</t>
  </si>
  <si>
    <t> ΝΙΚΟΛΑΟΣ</t>
  </si>
  <si>
    <t>Β΄ ΑΘΗΝΑΣ</t>
  </si>
  <si>
    <t> ΠΕΤΡΟΣ</t>
  </si>
  <si>
    <t> ΑΘΑΝΑΣΙΟΣ</t>
  </si>
  <si>
    <t> ΕΚΠ. ΔΟΥΚΑ</t>
  </si>
  <si>
    <t> ΚΟΛΛΕΓΙΟ ΑΘΗΝΩΝ</t>
  </si>
  <si>
    <t> ΗΛΙΑΣ</t>
  </si>
  <si>
    <t> ΣΠΥΡΙΔΩΝ</t>
  </si>
  <si>
    <t>ΘΕΟΔΩΡΟΣ</t>
  </si>
  <si>
    <t>Γ΄ ΑΘΗΝΑΣ</t>
  </si>
  <si>
    <t>ΣΤΕΦΑΝΟΣ</t>
  </si>
  <si>
    <t>Α΄ ΑΘΗΝΑΣ</t>
  </si>
  <si>
    <t> ΒΑΣΙΛΕΙΟΣ</t>
  </si>
  <si>
    <t> ΚΩΝΣΤΑΝΤΙΝΟΣ</t>
  </si>
  <si>
    <t>Δ΄ ΑΘΗΝΑΣ</t>
  </si>
  <si>
    <t> ΓΕΩΡΓΙΟΣ</t>
  </si>
  <si>
    <t>ΕΥΒΟΙΑΣ</t>
  </si>
  <si>
    <t> 1998</t>
  </si>
  <si>
    <t> ΧΡΗΣΤΟΣ</t>
  </si>
  <si>
    <t> 1997</t>
  </si>
  <si>
    <t>ΟΡΓΑΝΩΤΗΣ : Ο.Ε.Σ.Α. ΑΝΑΤΟΛΙΚΗΣ ΑΤΤΙΚΗΣ</t>
  </si>
  <si>
    <t>ΤΣΟΚΑΝΗ</t>
  </si>
  <si>
    <t> ΚΩΝ/ΝΟΣ</t>
  </si>
  <si>
    <t> 2ο ΓΕΛ ΧΑΛΚΙΔΑΣ</t>
  </si>
  <si>
    <t>2ο ΓΕΛ ΗΛΙΟΥΠΟΛΗΣ</t>
  </si>
  <si>
    <t>ΣΥΜΕΩΝΙΔΟΥ</t>
  </si>
  <si>
    <t>ΔΗΜΗΤΡΑ</t>
  </si>
  <si>
    <t>ΑΝΔΡΕΑΣ</t>
  </si>
  <si>
    <t>ΙΩΑΝΝΑ</t>
  </si>
  <si>
    <t>ΔΗΜΟΣΘΕΝΕΙΟ ΛΥΚ ΠΑΙΑΝΙΑΣ</t>
  </si>
  <si>
    <t> ΜΙΧΑΗΛ</t>
  </si>
  <si>
    <t> 1996</t>
  </si>
  <si>
    <t> 4ο ΓΕΛ ΧΑΛΚΙΔΑΣ</t>
  </si>
  <si>
    <t>ΠΟΛΥΞΕΝΗ</t>
  </si>
  <si>
    <t>ΣΥΜΕΩΝ</t>
  </si>
  <si>
    <t>ΓΕΛ ΒΟΥΛΙΑΓΜΕΝΗΣ</t>
  </si>
  <si>
    <t>ΠΑΥΛΟΣ</t>
  </si>
  <si>
    <t>ΔΙΓΓΕΛΙΔΗ</t>
  </si>
  <si>
    <t> ΘΕΟΔΩΡΑ</t>
  </si>
  <si>
    <t>ΒΑΣΙΛΙΚΗ</t>
  </si>
  <si>
    <t>ΚΑΡΟΥΣΟΣ</t>
  </si>
  <si>
    <t>ΠΑΝΑΓΙΩΤΗΣ-ΑΘΑΝΑΣΙΟΣ</t>
  </si>
  <si>
    <t>Α΄ΑΡΣΑΚΕΙΟ-ΤΟΣΙΤΣΕΙΟ ΕΚΑΛΗΣ</t>
  </si>
  <si>
    <t>ΖΑΧΑΡΙΑΣ</t>
  </si>
  <si>
    <t>ΛΕΒΑΝΤΙΝΟΣ</t>
  </si>
  <si>
    <t>ΕΥΑΓΓΕΛΟΣ</t>
  </si>
  <si>
    <t> ΑΛΕΞΙΑ</t>
  </si>
  <si>
    <t> ΣΤΥΛΙΑΝΟΣ</t>
  </si>
  <si>
    <t> ΣΧ. ΜΩΡΑΙΤΗ</t>
  </si>
  <si>
    <t>ΕΜΠΕΟΓΛΟΥ</t>
  </si>
  <si>
    <t>ΒΑΣΙΛΟΥΝΗΣ</t>
  </si>
  <si>
    <t> ΣΤΑΥΡΟΣ</t>
  </si>
  <si>
    <t> ΠΑΥΛΟΣ</t>
  </si>
  <si>
    <t> ΙΩΑΝΝΗΣ</t>
  </si>
  <si>
    <t>ΚΩΣΤΟΠΟΥΛΟΣ</t>
  </si>
  <si>
    <t>ΚΩΝΣΤΑΝΤΙΝΟΣ</t>
  </si>
  <si>
    <t>1ο ΓΕΛ ΣΠΑΤΩΝ</t>
  </si>
  <si>
    <t>2ο ΓΕΛ ΒΟΥΛΑΣ</t>
  </si>
  <si>
    <t>1998 </t>
  </si>
  <si>
    <t xml:space="preserve">ΜΑΡΤΙΝΗ      </t>
  </si>
  <si>
    <t>ΙΣΜΗΝΗ</t>
  </si>
  <si>
    <t xml:space="preserve">ΗΛΙΑΣ </t>
  </si>
  <si>
    <t>4Ο  ΓΕ.Λ. ΠΕΤΡΟΥΠΟΛΗΣ</t>
  </si>
  <si>
    <t>ΚΟΥΤΛΗ</t>
  </si>
  <si>
    <t>ΑΙΚΑΤΕΡΙΝΗ</t>
  </si>
  <si>
    <t>ΘΕΜΙΣΤΟΚΛΗΣ</t>
  </si>
  <si>
    <t>ΤΑΣΣΗΣ</t>
  </si>
  <si>
    <t>ΓΕΩΡΓΙΟΣ - ΜΙΧΑΗΛ</t>
  </si>
  <si>
    <t> ΠΑΝΑΓΙΩΤΗΣ</t>
  </si>
  <si>
    <t> ΑΝΑΣΤΑΣΙΟΣ</t>
  </si>
  <si>
    <t>ΠΑΠΟΥΛΙΑΣ</t>
  </si>
  <si>
    <t>ΚΥΡΙΑΚΟΣ</t>
  </si>
  <si>
    <t>ΠΑΠΑΓΙΑΝΝΟΠΟΥΛΟΥ</t>
  </si>
  <si>
    <t> ΕΥΑΓΓΕΛΙΑ</t>
  </si>
  <si>
    <t> Α΄ ΑΡΣΑΚΕΙΟ</t>
  </si>
  <si>
    <t>ΜΙΧΑΗΛΟΒΙΤΣ</t>
  </si>
  <si>
    <t>21ο ΓΕΛ ΑΘΗΝΩΝ</t>
  </si>
  <si>
    <t>ΜΥΛΩΝΑΣ</t>
  </si>
  <si>
    <t> ΕΥΑΓΓΕΛΟΣ</t>
  </si>
  <si>
    <t>ΜΑΝΟΥΣΑΚΗΣ</t>
  </si>
  <si>
    <t> Β΄  ΑΡΣΑΚΕΙΟ</t>
  </si>
  <si>
    <t>ΧΑΡΙΤΟΣ</t>
  </si>
  <si>
    <t>ΜΟΥΣΙΚΟ ΛΥΚΕΙΟ ΠΑΛΛΗΝΗΣ</t>
  </si>
  <si>
    <t>ΣΤΑΥΡΟΣ</t>
  </si>
  <si>
    <t>ΚΑΙΣΑΡΗ</t>
  </si>
  <si>
    <t>ΑΛΕΞΑΝΔΡΑ</t>
  </si>
  <si>
    <t>3ο ΓΕΛ ΔΑΦΝΗΣ</t>
  </si>
  <si>
    <t>ΑΓΓΕΛΙΚΗ</t>
  </si>
  <si>
    <t>ΒΕΤΣΗΣ-ΑΛΕΞΟΠΟΥΛΟΣ</t>
  </si>
  <si>
    <t>5ο ΓΕΛ ΒΥΡΩΝΑ</t>
  </si>
  <si>
    <t>ΑΝΑΣΤΑΣΙΑΔΗΣ</t>
  </si>
  <si>
    <t> ΑΛΕΞΑΝΔΡΟΣ</t>
  </si>
  <si>
    <t> ΔΗΜΟΣΘΕΝΗΣ</t>
  </si>
  <si>
    <t>1997 </t>
  </si>
  <si>
    <t>ΣΑΝΤΑ</t>
  </si>
  <si>
    <t>ΚΛΕΑΝΘΗ</t>
  </si>
  <si>
    <t>ΜΙΛΤΙΑΔΗΣ</t>
  </si>
  <si>
    <t xml:space="preserve"> ΙΔΙΩΤΙΚΟ   ΓΕ.Λ. ΔΙΑΜΑΝΤΟΠΟΥΛΟΥ</t>
  </si>
  <si>
    <t>ΓΕΩΡΓΟΠΟΥΛΟΥ</t>
  </si>
  <si>
    <t>ΜΑΡΙΑ</t>
  </si>
  <si>
    <t>ΕΥΘΥΜΙΟΣ</t>
  </si>
  <si>
    <t>1o   ΓΕ.Λ.  ΧΑΊΔΑΡΙΟΥ</t>
  </si>
  <si>
    <t>ΔΥΤΙΚΗΣ ΑΤΤΙΚΗΣ</t>
  </si>
  <si>
    <t>ΒΑΣΙΛΕΙΑΔΗΣ</t>
  </si>
  <si>
    <t>ΕΚΠ/ΡΙΑ ΓΕΙΤΟΝΑ</t>
  </si>
  <si>
    <t>ΜΕΝΣΑ</t>
  </si>
  <si>
    <t>ΣΤΙΒΟΣ :  ΕΛΑΣΤΙΚΟΣ ΤΑΠΗΤΑΣ (ΤΑΡΤΑΝ)</t>
  </si>
  <si>
    <t>ΧΡΟΜΕΤΡΗΣΗ : ΗΛΕΚΤΡΟΝΙΚΗ (ΦΩΤΟ ΦΙΝΙΣ)</t>
  </si>
  <si>
    <t>ΑΝΕΜΟΜΕΤΡΟ : ΝΑΙ</t>
  </si>
  <si>
    <t>100 ΕΜΠΟΔΙΑ ΚΟΡΙΤΣΙΑ</t>
  </si>
  <si>
    <t>110 ΕΜΠΟΔΙΑ ΑΓΟΡΙΑ</t>
  </si>
  <si>
    <t>400 ΕΜΠΟΔΙΑ ΚΟΡΙΤΣΙΑ</t>
  </si>
  <si>
    <t>ΣΠΥΡΟΠΟΥΛΟΥ</t>
  </si>
  <si>
    <t> ΜΑΡΙΑ</t>
  </si>
  <si>
    <t>ΣΟΦΙΑ</t>
  </si>
  <si>
    <t>400 ΕΜΠΟΔΙΑ ΑΓΟΡΙΑ</t>
  </si>
  <si>
    <t>2000 ΦΥΣ ΕΜΠ ΚΟΡΙΤΣΙΑ</t>
  </si>
  <si>
    <t>ΧΡΥΣΑΕΙΔΗ</t>
  </si>
  <si>
    <t>ΣΤΑΥΡΟΥΛΑ</t>
  </si>
  <si>
    <t>ΚΟΚΟΡΗ</t>
  </si>
  <si>
    <t> ΕΛΕΝΗ</t>
  </si>
  <si>
    <t> ΔΗΜΗΤΡΗΣ</t>
  </si>
  <si>
    <t> ΠΕΙΡ. ΑΝΑΒΡΥΤΩΝ</t>
  </si>
  <si>
    <t>1996 </t>
  </si>
  <si>
    <t>2000 ΦΥΣ ΕΜΠ ΑΓΟΡΙΑ</t>
  </si>
  <si>
    <t>ΜΗΛΑΣ</t>
  </si>
  <si>
    <t>ΘΕΜΙΣΤΟΚΛΗΣ-ΕΥΑΓΓΕΛΟΣ</t>
  </si>
  <si>
    <t>ΓΕΛ ΚΑΡΕΑ</t>
  </si>
  <si>
    <t>5000 ΒΑΔΗΝ</t>
  </si>
  <si>
    <t>ΠΑΠΑΔΟΠΟΥΛΟΥ</t>
  </si>
  <si>
    <t>39ο ΓΕΛ ΑΘΗΝΩΝ</t>
  </si>
  <si>
    <t>ΚΟΥΡΚΟΥΤΣΑΚΗ</t>
  </si>
  <si>
    <t>ΕΥΣΤΑΘΙΑ</t>
  </si>
  <si>
    <t>5ο ΓΕΛ ΖΩΓΡΑΦΟΥ</t>
  </si>
  <si>
    <t xml:space="preserve">ΜΠΑΛΑΣΗ </t>
  </si>
  <si>
    <t xml:space="preserve"> 5ο  ΓΕ.Λ.  ΙΛΙΟΥ</t>
  </si>
  <si>
    <t>ΜΠΑΝΙΑ</t>
  </si>
  <si>
    <t xml:space="preserve"> ΑΝΑΣΤΑΣΙΑ</t>
  </si>
  <si>
    <t xml:space="preserve"> ΙΔΙΩΤΙΚΟ    ΓΕ.Λ. ΤΣΙΑΜΟΥΛΗ</t>
  </si>
  <si>
    <t>10000 ΒΑΔΗΝ</t>
  </si>
  <si>
    <t>ΤΣΑΜΟΥΔΑΚΗΣ</t>
  </si>
  <si>
    <t>4ο ΓΕΛ ΖΩΓΡΑΦΟΥ</t>
  </si>
  <si>
    <t>ΧΑΡΑΛΑΜΠΟΠΟΥΛΟΣ</t>
  </si>
  <si>
    <t xml:space="preserve"> ΑΝΤΩΝΙΟΣ</t>
  </si>
  <si>
    <t>ΣΩΤΗΡΙΟΣ</t>
  </si>
  <si>
    <t>1o  ΓΕ.Λ. ΠΕΤΡΟΥΠΟΛΗΣ</t>
  </si>
  <si>
    <t>ΠΑΝΟΥ</t>
  </si>
  <si>
    <t>ΑΛΕΞΑΝΔΡΑ-ΙΩΑΝΝΑ</t>
  </si>
  <si>
    <t>ΜΕΛΕΤΙΟΣ</t>
  </si>
  <si>
    <t>2ο ΓΕΛ ΜΕΓΑΡΩΝ</t>
  </si>
  <si>
    <t>ΟΙΚΟΝΟΜΟΥ</t>
  </si>
  <si>
    <t>ΜΑΡΙΑ-ΕΛΕΝΗ</t>
  </si>
  <si>
    <t>ΑΛΕΞΑΝΔΡΟΣ</t>
  </si>
  <si>
    <t>ΓΕΛ ΕΥΑΓΓΕΛΙΚΗΣ</t>
  </si>
  <si>
    <t>ΕΥΘΥΜΙΑ</t>
  </si>
  <si>
    <t xml:space="preserve">ΣΤΑΥΡΙΔΟΥ </t>
  </si>
  <si>
    <t>1ο ΓΕΛ ΠΕΥΚΗΣ</t>
  </si>
  <si>
    <t>ΠΕΡΙΣΤΕΡΗΣ</t>
  </si>
  <si>
    <t>ΑΛΕΞΑΝΔΡΟΣ - ΒΙΚΤΩΡ</t>
  </si>
  <si>
    <t>ΔΗΜΟΣΘΕΝΕΙΟ ΓΕΛ ΠΑΙΑΝΙΑΣ</t>
  </si>
  <si>
    <t> ΦΙΛΙΠΠΟΣ</t>
  </si>
  <si>
    <t>ΚΩΝ/ΝΟΣ</t>
  </si>
  <si>
    <t>ΑΝΑΣΤΑΣΙΟΣ</t>
  </si>
  <si>
    <t>ΧΑΡΑΛΑΜΠΟΣ</t>
  </si>
  <si>
    <t>ΤΡΙΠΛΟΥΝ ΚΟΡΙΤΣΙΑ</t>
  </si>
  <si>
    <t>ΤΑΧΤΑΡΑ</t>
  </si>
  <si>
    <t> 2ο ΓΕΛ ΜΕΓΑΡΩΝ</t>
  </si>
  <si>
    <t>ΠΑΤΣΗ</t>
  </si>
  <si>
    <t>ΜΥΡΤΩ</t>
  </si>
  <si>
    <t>ΠΑΝΑΓΙΩΤΟΠΟΥΛΟΥ</t>
  </si>
  <si>
    <t>ΝΕΦΕΛΗ</t>
  </si>
  <si>
    <t>ΣΤΕΦΑΝΙΑ</t>
  </si>
  <si>
    <t>ΠΑΠΑΔΟΠΟΥΛΟΣ</t>
  </si>
  <si>
    <t> ΑΠΟΣΤΟΛΟΣ</t>
  </si>
  <si>
    <t>ΜΑΛΑΙ</t>
  </si>
  <si>
    <t> ΕΟΥΚΛΙΝΤ</t>
  </si>
  <si>
    <t> ΑΡΤΑΝ</t>
  </si>
  <si>
    <t>ΑΝΔΡΙΚΟΠΟΥΛΟΣ</t>
  </si>
  <si>
    <t>ΓΙΑΖΙΤΖΟΓΛΟΥ </t>
  </si>
  <si>
    <t>ΤΡΙΠΛΟΥΝ ΑΓΟΡΙΑ</t>
  </si>
  <si>
    <t>ΟΡΓΑΝΩΤΗΣ :  Ο.Ε.Σ.Α. ΑΝΑΤΟΛΙΚΗΣ ΑΤΤΙΚΗΣ</t>
  </si>
  <si>
    <t>ΡΕΤΖΙΟΥ</t>
  </si>
  <si>
    <t>ΑΘΗΝΑ</t>
  </si>
  <si>
    <t>2ο ΓΕΛ ΑΧΑΡΝΩΝ</t>
  </si>
  <si>
    <t>ΒΑΣΙΛΑΚΟΠΟΥΛΟΥ</t>
  </si>
  <si>
    <t>ΜΗΝΟΥΔΗΣ</t>
  </si>
  <si>
    <t> ΓΕΡΜΑΝΙΚΗ ΣΧ.</t>
  </si>
  <si>
    <t>ΑΛΕΞΙΑΔΗΣ</t>
  </si>
  <si>
    <t>ΥΨΟΣ ΑΓΟΡΙΑ</t>
  </si>
  <si>
    <t>ΕΠΙ ΚΟΝΤΩ ΚΟΡΙΤΣΙΑ</t>
  </si>
  <si>
    <t>ΙΑΤΡΟΥ</t>
  </si>
  <si>
    <t>ΑΝΑΣΤΑΣΙΑ</t>
  </si>
  <si>
    <t>ΣΚΟΡΔΑΛΗ</t>
  </si>
  <si>
    <t> ΝΙΚΟΛΕΤΑ</t>
  </si>
  <si>
    <t>ΜΑΡΗ</t>
  </si>
  <si>
    <t>ΚΛΕΙΩ</t>
  </si>
  <si>
    <t>1ο ΓΕΛ ΓΑΛΑΤΣΙΟΥ</t>
  </si>
  <si>
    <t xml:space="preserve">ΚΑΡΛΑΦΤΗ </t>
  </si>
  <si>
    <t>ΕΙΡΗΝΗ</t>
  </si>
  <si>
    <t>ΜΠΙΡΙΝΤΖΗ</t>
  </si>
  <si>
    <t> ΑΡΓΥΡΩ</t>
  </si>
  <si>
    <t>ΜΑΝΙΚΗ</t>
  </si>
  <si>
    <t> ΓΑΒΡΙΕΛΑ</t>
  </si>
  <si>
    <t> ΓΕΛ ΛΕΟΝΤΕΙΟΥ</t>
  </si>
  <si>
    <t>ΤΣΙΡΟΓΙΑΝΝΗΣ</t>
  </si>
  <si>
    <t>65ο ΓΕΛ ΑΘΗΝΩΝ</t>
  </si>
  <si>
    <t>ΓΚΟΥΤΗΣ</t>
  </si>
  <si>
    <t>ΚΑΡΑΓΙΑΝΝΗΣ</t>
  </si>
  <si>
    <t>24 ο ΓΕΛ ΑΘΗΝΩΝ</t>
  </si>
  <si>
    <t>ΜΟΝΑΣΤΗΡΙΩΤΗΣ</t>
  </si>
  <si>
    <t> ΠΡΟΚΟΠΙΟΣ</t>
  </si>
  <si>
    <t>ΕΠΙ ΚΟΝΤΩ ΑΓΟΡΙΑ</t>
  </si>
  <si>
    <t>ΚΑΡΒΕΛΑ</t>
  </si>
  <si>
    <t>  ΓΕΛ ΚΑΝΗΘΟΥ</t>
  </si>
  <si>
    <t>ΧΑΤΖΗΜΙΧΑΗΛ</t>
  </si>
  <si>
    <t>2ο ΓΕΛ Π. ΦΑΛΗΡΟΥ </t>
  </si>
  <si>
    <t> ΒΟΙΛΑΚΗ</t>
  </si>
  <si>
    <t> ΝΕΚΤΑΡΙΑ</t>
  </si>
  <si>
    <t>ΔΙΣΚΟΣ ΚΟΡΙΤΣΙΑ</t>
  </si>
  <si>
    <t>ΔΙΣΚΟΣ ΑΓΟΡΙΑ</t>
  </si>
  <si>
    <t>ΣΤΑΜΑΤΑΚΗΣ</t>
  </si>
  <si>
    <t xml:space="preserve"> ΕΜΜΑΝΟΥΗΛ</t>
  </si>
  <si>
    <t>ΑΡΙΣΤΟΔΗΜΟΣ</t>
  </si>
  <si>
    <t xml:space="preserve">10o  ΓΕ.Λ.  ΠΕΡΙΣΤΕΡΙΟΥ </t>
  </si>
  <si>
    <t>38ο ΓΕΛ ΑΘΗΝΩΝ</t>
  </si>
  <si>
    <t>ΤΕΡΤΙΠΗ</t>
  </si>
  <si>
    <t>1ο ΓΕΛ Ν. ΜΑΚΡΗΣ</t>
  </si>
  <si>
    <t>ΚΡΑΣΣΑ</t>
  </si>
  <si>
    <t>ΚΥΡΙΑΚΗ</t>
  </si>
  <si>
    <t>ΕΜΜΑΝΟΥΗΛ</t>
  </si>
  <si>
    <t>4ο ΓΕΛ ΑΛΙΜΟΥ</t>
  </si>
  <si>
    <t>ΣΤΥΛΙΑΝΟΣ</t>
  </si>
  <si>
    <t>ΑΚΟΝΤΙΟ ΚΟΡΙΤΣΙΑ</t>
  </si>
  <si>
    <t>ΦΩΤΕΙΝΟΠΟΥΛΟΣ</t>
  </si>
  <si>
    <t>ΓΕΛ ΒΑΡΗΣ</t>
  </si>
  <si>
    <t>ΝΙΚΟΛΑΟΣ-ΑΡΗΣ</t>
  </si>
  <si>
    <t>ΒΟΪΚΟΛΑΡΗ</t>
  </si>
  <si>
    <t>2ο ΓΕΛ ΑΛΙΜΟΥ</t>
  </si>
  <si>
    <t>ΝΑΞΑΚΗ</t>
  </si>
  <si>
    <t>ΝΙΚΗ</t>
  </si>
  <si>
    <t>4ο ΓΕΛ ΚΑΛΛΙΘΕΑΣ</t>
  </si>
  <si>
    <t>ΤΣΩΚΟΥ</t>
  </si>
  <si>
    <t> ΠΑΝΑΓΙΩΤΑ</t>
  </si>
  <si>
    <t>ΛΗΜΝΑΙΟΣ</t>
  </si>
  <si>
    <t>2ο ΓΕΛ ΚΑΙΣΑΡΙΑΝΗΣ</t>
  </si>
  <si>
    <t>ΤΡΙΑΝΤΑΦΥΛΛΟΥ</t>
  </si>
  <si>
    <t>ΣΦΥΡΑ ΚΟΡΙΤΣΙΑ</t>
  </si>
  <si>
    <t>ΣΦΥΡΑ ΑΓΟΡΙΑ</t>
  </si>
  <si>
    <t>ΠΕΙΡΑΙΑ</t>
  </si>
  <si>
    <t>ΣΑΜΟΥ</t>
  </si>
  <si>
    <t>ΧΙΟΥ</t>
  </si>
  <si>
    <t xml:space="preserve">ΛΙΤΣΟΛΑΡΙ </t>
  </si>
  <si>
    <t>ΑΡΜΠΕΝ</t>
  </si>
  <si>
    <t>ΛΕΣΒΟΥ</t>
  </si>
  <si>
    <t>ΑΝΝΑ</t>
  </si>
  <si>
    <t>ΤΣΑΚΟΣ</t>
  </si>
  <si>
    <t> ΧΑΡΑΛΑΜΠΟΣ</t>
  </si>
  <si>
    <t>ΓΡΗΓΟΡΙΑΔΟΥ</t>
  </si>
  <si>
    <t>ΜΙΧΑΛΟΠΟΥΛΟΥ</t>
  </si>
  <si>
    <t> ΑΝΔΡΟΝΙΚΗ</t>
  </si>
  <si>
    <t>  ΓΕΛ ΙΑΛΥΣΟΥ </t>
  </si>
  <si>
    <t>ΔΩΔΕΚΑΝΗΣΟΥ</t>
  </si>
  <si>
    <t>ΓΡΙΛΛΟΥ</t>
  </si>
  <si>
    <t>ΒΑΡΒΑΡΑ</t>
  </si>
  <si>
    <t>3ο ΓΕΛ ΚΕΡΑΤΣΙΝΙΟΥ</t>
  </si>
  <si>
    <t>ΚΟΤΣΑΧΕΙΛΗ</t>
  </si>
  <si>
    <t>ΙΣΑΒΕΛΛΑ</t>
  </si>
  <si>
    <t>ΡΑΛΛΕΙΟ ΓΕΛ</t>
  </si>
  <si>
    <t>ΦΙΑΣΚΑ</t>
  </si>
  <si>
    <t>ΜΙΧΑΕΛΛΑ-ΕΥΣΤΡΑΤΙΑ</t>
  </si>
  <si>
    <t>ΓΕ.Λ ΠΑΜΦΙΛΩΝ</t>
  </si>
  <si>
    <t>ΓΕΛ ΣΟΡΩΝΗΣ </t>
  </si>
  <si>
    <t>ΑΝΤΖΟΥΛΑΤΟΥ</t>
  </si>
  <si>
    <t>ΔΩΡΟΘΕΑ</t>
  </si>
  <si>
    <t>9ο ΕΠΑΛ ΠΕΙΡΑΙΑ</t>
  </si>
  <si>
    <t>ΚΟΡΝΕΛ</t>
  </si>
  <si>
    <t> ΕΠΑΛ ΒΡΟΝΤΑΔΟΥ</t>
  </si>
  <si>
    <t>ΘΕΡΙΟΥΔΑΚΗΣ</t>
  </si>
  <si>
    <t> ΦΑΝΟΥΡΙΟΣ</t>
  </si>
  <si>
    <t>ΗΛΙΑΣ </t>
  </si>
  <si>
    <t>ΑΠΟΣΤΟΛΟΣ</t>
  </si>
  <si>
    <t>ΠΑΡΑΣΚΕΥΗ</t>
  </si>
  <si>
    <t>ΖΩΗ</t>
  </si>
  <si>
    <t>ΔΕΣΠΟΙΝΑ</t>
  </si>
  <si>
    <t>ΜΟΥΚΑΣ</t>
  </si>
  <si>
    <t>1ο ΓΕΛ ΑΓ. ΠΑΡΑΣΚΕΥΗΣ</t>
  </si>
  <si>
    <t>ΑΧΙΛΛΕΑΣ</t>
  </si>
  <si>
    <t>ΛΕΩΝΙΔΑΣ</t>
  </si>
  <si>
    <t>ΦΡΑΝΤΖΕΣΚΟΣ</t>
  </si>
  <si>
    <t>ΓΕΛ ΣΑΜΟΥ</t>
  </si>
  <si>
    <t>ΑΓΓΕΛΟΣ</t>
  </si>
  <si>
    <t>Γ'  ΦΑΣΗ</t>
  </si>
  <si>
    <t>ΑΓΩΝΙΣΜΑ :   100μ ΚΟΡΙΤΣΙΩΝ   (ΤΕΛΙΚΟΣ)</t>
  </si>
  <si>
    <t>ΣΤΑΔΙΟ : Ο.Α.Κ.Α ¨ΣΠΥΡΟΣ ΛΟΥΗΣ" (ΚΕΝΤΡΙΚΟ)</t>
  </si>
  <si>
    <t>ΠΟΛΗ ΤΕΛΕΣΗΣ : ΜΑΡΟΥΣΙ - ΑΤΤΙΚΗΣ</t>
  </si>
  <si>
    <t>ΣΤΙΒΟΣ : ΕΛΑΣΤΙΚΟΣ ΤΑΠΗΤΑΣ (ΤΑΡΤΑΝ)</t>
  </si>
  <si>
    <t>ΗΜΕΡ/ΝΙΑ ΤΕΛΕΣΗΣ : 6/5/2014</t>
  </si>
  <si>
    <t>ΩΡΑ : 20:45 μ.μ.</t>
  </si>
  <si>
    <r>
      <rPr>
        <b/>
        <sz val="16"/>
        <color indexed="56"/>
        <rFont val="Arial Greek"/>
        <family val="0"/>
      </rPr>
      <t>ΕΛΛΗΝΙΚΗ ΔΗΜΟΚΡΑΤΙΑ</t>
    </r>
    <r>
      <rPr>
        <sz val="16"/>
        <color indexed="56"/>
        <rFont val="Arial Greek"/>
        <family val="0"/>
      </rPr>
      <t xml:space="preserve"> </t>
    </r>
    <r>
      <rPr>
        <sz val="14"/>
        <color indexed="56"/>
        <rFont val="Arial Greek"/>
        <family val="0"/>
      </rPr>
      <t xml:space="preserve">        </t>
    </r>
    <r>
      <rPr>
        <b/>
        <sz val="13"/>
        <color indexed="56"/>
        <rFont val="Arial Greek"/>
        <family val="0"/>
      </rPr>
      <t xml:space="preserve">Υπουργείο Παιδείας &amp; Θρησκευμάτων </t>
    </r>
  </si>
  <si>
    <t>ΑΓΩΝΑΣ : 57οι ΠΑΝΕΛΛΗΝΙΟΙ ΣΧΟΛΙΚΟΙ ΑΓΩΝΕΣ ΚΛΑΣΣΙΚΟΥ ΑΘΛΗΤΙΣΜΟΥ ΛΥΚΕΙΩΝ</t>
  </si>
  <si>
    <t xml:space="preserve"> 57οι ΠΑΝΕΛΛΗΝΙΟΙ ΣΧΟΛΙΚΟΙ ΑΓΩΝΕΣ ΚΛΑΣΣΙΚΟΥ ΑΘΛΗΤΙΣΜΟΥ ΛΥΚΕΙΩΝ</t>
  </si>
  <si>
    <t>ΧΡΙΣΤΟΦΙΔΗΣ</t>
  </si>
  <si>
    <t>G.C. SCHOOL</t>
  </si>
  <si>
    <t>ΚΥΠΡΟY</t>
  </si>
  <si>
    <t xml:space="preserve">ΛΕΤΣΗΣ </t>
  </si>
  <si>
    <t>4ο ΓΕΛ ΑΡΤΑΣ</t>
  </si>
  <si>
    <t>ΑΡΤΑΣ</t>
  </si>
  <si>
    <t>ΔΕΛΗΓΙΑΝΝΗΣ</t>
  </si>
  <si>
    <t>ΣΕΦΕΡΙΔΗΣ</t>
  </si>
  <si>
    <t>32ο ΓΕΛ ΘΕΣ/ΝΙΚΗΣ</t>
  </si>
  <si>
    <t>ΑΝΑΤ. ΘΕΣ/ΝΙΚΗΣ</t>
  </si>
  <si>
    <t>ΜΠΡΑΧΟΣ</t>
  </si>
  <si>
    <t>ΚΥΡΙΑΚΟΣ-ΑΝΤΩΝΙΟΣ</t>
  </si>
  <si>
    <t>ΛΥΚΕΙΟ ΜΠΑΚΟΓΙΑΝΝΗ</t>
  </si>
  <si>
    <t>ΛΑΡΙΣΑΣ</t>
  </si>
  <si>
    <t>ΜΠΟΥΤΕΡΑΚΟΣ</t>
  </si>
  <si>
    <t>ΓΕΛ ΜΟΛΑΩΝ</t>
  </si>
  <si>
    <t>ΛΑΚΩΝΙΑΣ</t>
  </si>
  <si>
    <t>ΑΡΓΥΡΟΥΔΑΚΗΣ</t>
  </si>
  <si>
    <t>ΕΠΑΛ ΑΚΡΩΤΗΡΙΟΥ</t>
  </si>
  <si>
    <t>ΧΑΝΙΩΝ</t>
  </si>
  <si>
    <t>ΚΥΠΡΟΥ</t>
  </si>
  <si>
    <t>ΩΡΑ : 20:35 μ.μ.</t>
  </si>
  <si>
    <t>ΑΓΩΝΙΣΜΑ :   100 ΑΓΟΡΙΑ</t>
  </si>
  <si>
    <t>ΤΖΙΩΝΗ</t>
  </si>
  <si>
    <t>ΛΥΚΕΙΟ ΚΥΚΚΟΣ Β΄</t>
  </si>
  <si>
    <t>ΦΑΚΙΔΑΡΗ</t>
  </si>
  <si>
    <t>ΓΕΛ ΠΕΡΑΜΑΤΟΣ</t>
  </si>
  <si>
    <t>ΡΕΘΥΜΝΟΥ</t>
  </si>
  <si>
    <t>ΙΩΣΗΦΙΔΟΥ</t>
  </si>
  <si>
    <t>1ο ΓΕΛ ΚΑΒΑΛΑΣ</t>
  </si>
  <si>
    <t>ΚΑΒΑΛΑΣ</t>
  </si>
  <si>
    <t> ΕΥΜΟΡΦΙΑ</t>
  </si>
  <si>
    <t>ΜΑΚΡΗ-ΡΗΓΙΝΟΥ</t>
  </si>
  <si>
    <t>ΚΑΛΗ</t>
  </si>
  <si>
    <t>6ο ΓΕΛ ΠΑΤΡΑΣ</t>
  </si>
  <si>
    <t>ΑΧΑΙΑΣ</t>
  </si>
  <si>
    <t>ΤΖΟΓΑΝΗ</t>
  </si>
  <si>
    <t>ΜΑΡΙΑΜ</t>
  </si>
  <si>
    <t>ΝΙΚΟΣ</t>
  </si>
  <si>
    <t>2ο ΓΕΛ ΑΓΡΙΝΙΟΥ</t>
  </si>
  <si>
    <t>ΑΙΤΩΛ/ΝΙΑΣ</t>
  </si>
  <si>
    <t>ΜΠΑΦΑ</t>
  </si>
  <si>
    <t>ΗΛΙΑΣ</t>
  </si>
  <si>
    <t>4ο ΓΕΛ ΙΩΑΝΝΙΝΩΝ</t>
  </si>
  <si>
    <t>ΙΩΑΝΝΙΝΩΝ</t>
  </si>
  <si>
    <t>ΠΙΤΣΑΒΟΥ</t>
  </si>
  <si>
    <t>ΚΑΡΔΙΤΣΑΣ</t>
  </si>
  <si>
    <t>ΑΓΩΝΙΣΜΑ :   200 ΚΟΡΙΤΣΙΑ</t>
  </si>
  <si>
    <t>ΩΡΑ : 19:25 μ.μ.</t>
  </si>
  <si>
    <t>ΔΗΜΗΤΡΙΑΔΗΣ</t>
  </si>
  <si>
    <t>ΠΑΙΣΙΟΣ</t>
  </si>
  <si>
    <t>ΛΥΚΕΙΟ ΑΓ. ΦΥΛΑΞΕΩΣ</t>
  </si>
  <si>
    <t>MAΣΟΥΡΑΣ</t>
  </si>
  <si>
    <t>ΕΣΠ ΓΕΛ ΠΑΤΡΩΝ</t>
  </si>
  <si>
    <t>ΣΟΥΦΛΑΚΗΣ</t>
  </si>
  <si>
    <t>ΓΕΡΑΣΙΜΟΣ`</t>
  </si>
  <si>
    <t>ΙΔ. ΓΕΛ ΑΘΗΝΑ</t>
  </si>
  <si>
    <t>ΤΡΙΚΑΛΩΝ</t>
  </si>
  <si>
    <t>ΠΑΡΟΤΣΙΔΗΣ</t>
  </si>
  <si>
    <t>ΓΕΝΝΑΔΙΟΣ</t>
  </si>
  <si>
    <t>2ο ΓΕΛ ΓΙΑΝΙΤΣΩΝ</t>
  </si>
  <si>
    <t>ΠΕΛΛΑΣ</t>
  </si>
  <si>
    <t> 2ο ΓΕΛ ΧΙΟΥ</t>
  </si>
  <si>
    <t>ΚΑΡΙΜΠΙΔΗΣ</t>
  </si>
  <si>
    <t>ΤΑΜΑΖΙ</t>
  </si>
  <si>
    <t>1ο ΕΠΑΛ ΧΑΝΙΩΝ</t>
  </si>
  <si>
    <t>ΤΡΙΑΝΤΑΦΥΛΛΙΔΗΣ</t>
  </si>
  <si>
    <t>ΘΕΟΧΑΡΗΣ</t>
  </si>
  <si>
    <t>3ο ΓΕΛ ΚΟΖΑΝΗΣ</t>
  </si>
  <si>
    <t>ΚΟΖΑΝΗΣ</t>
  </si>
  <si>
    <t>ΑΓΩΝΙΣΜΑ :   200 ΑΓΟΡΙΑ</t>
  </si>
  <si>
    <t>ΩΡΑ : 19:15 μ.μ.</t>
  </si>
  <si>
    <t>ΚΥΡΙΑΚΙΔΟΥ</t>
  </si>
  <si>
    <t>ΛΥΚΕΙΟ ΑΓ. ΝΕΟΦΥΤΟΥ</t>
  </si>
  <si>
    <t>ΝΙΚΟΛΟΠΟΥΛΟΥ</t>
  </si>
  <si>
    <t>ΘΕΟΔΩΡΑ</t>
  </si>
  <si>
    <t>3ο ΓΕΛ ΠΥΡΓΟΥ</t>
  </si>
  <si>
    <t>ΗΛΕΙΑΣ</t>
  </si>
  <si>
    <t>ΖΕΡΒΑ</t>
  </si>
  <si>
    <t>ΛΥΛ. ΤΑΞΕΙΣ 7ου ΓΥΜΝΑΣΙΟΥ</t>
  </si>
  <si>
    <t xml:space="preserve">ΜΟΥΣΟΥΡΑΚΗ  </t>
  </si>
  <si>
    <t>2ο ΓΕΛ ΧΑΝΙΩΝ</t>
  </si>
  <si>
    <t>ΤΣΟΒΙΛΗ</t>
  </si>
  <si>
    <t xml:space="preserve"> ΠΟΛΥΞΕΝΗ</t>
  </si>
  <si>
    <t>ΓΕΛ ΠΑΡΓΑΣ</t>
  </si>
  <si>
    <t>ΠΡΕΒΕΖΑΣ</t>
  </si>
  <si>
    <t>ΧΡΥΣΟΣΤΟΜΟΥ</t>
  </si>
  <si>
    <t>ΛΥΚΕΙΟ ΠΟΛΕΜΙΔΙΩΝ</t>
  </si>
  <si>
    <t>ΚΙΛΟΓΛΟΥ</t>
  </si>
  <si>
    <t>ΣΑΒΒΑΣ</t>
  </si>
  <si>
    <t>4ο ΓΕΛ ΣΕΡΡΩΝ</t>
  </si>
  <si>
    <t>ΣΕΡΡΩΝ</t>
  </si>
  <si>
    <r>
      <t> 1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ΕΠΑΛ ΑΓ. ΔΗΜΗΤΡΙΟΥ</t>
    </r>
  </si>
  <si>
    <t>ΘΕΟΔΩΡΙΔΗΣ</t>
  </si>
  <si>
    <t>ΛΑΖΑΡΟΣ</t>
  </si>
  <si>
    <t>ΕΠΑΛ ΗΓΟΥΜΕΝΙΤΣΑΣ</t>
  </si>
  <si>
    <t>ΘΕΣΠΡΩΤΙΑΣ</t>
  </si>
  <si>
    <t>ΜΙΧΟΣ</t>
  </si>
  <si>
    <t>12ο ΓΕΛ ΛΑΡΙΣΑΣ</t>
  </si>
  <si>
    <t>ΣΤΑΪΚΟΣ</t>
  </si>
  <si>
    <t>1ο ΕΠΑΛ ΝΕΑΠΟΛΗΣ</t>
  </si>
  <si>
    <t>ΔΥΤ. ΘΕΣ/ΝΙΚΗΣ</t>
  </si>
  <si>
    <t>ΤΣΟΝΤΑΚΗΣ</t>
  </si>
  <si>
    <t xml:space="preserve"> ΙΩΑΝΝΗΣ</t>
  </si>
  <si>
    <t>ΓΕΛ ΑΚΡΩΤΗΡΙΟΥ</t>
  </si>
  <si>
    <t>ΩΡΑ : 17:30 μ.μ.</t>
  </si>
  <si>
    <t>ΑΓΩΝΙΣΜΑ :   400 ΑΓΟΡΙΑ</t>
  </si>
  <si>
    <t>ΑΓΩΝΙΣΜΑ :   400 ΚΟΡΙΤΣΙΑ</t>
  </si>
  <si>
    <t>ΩΡΑ : 17:40 μ.μ.</t>
  </si>
  <si>
    <t>ΜΟΥΡΤΑ</t>
  </si>
  <si>
    <t>ΓΕΛ ΔΕΜΕΝΙΚΩΝ</t>
  </si>
  <si>
    <t>ΠΟΛΥΚΡΑΤΗ</t>
  </si>
  <si>
    <t>ΜΙΧΙΔΗ</t>
  </si>
  <si>
    <t>ΓΕΛ ΔΕΣΚΑΤΗΣ</t>
  </si>
  <si>
    <t>ΓΡΕΒΕΝΩΝ</t>
  </si>
  <si>
    <t>ΚΛΕΙΤΟΥ</t>
  </si>
  <si>
    <t>ΕΛΙΣΑΒΕΤ</t>
  </si>
  <si>
    <t>ΣΙΔΕΡΗ</t>
  </si>
  <si>
    <t>ΧΑΡΑΛΜΠΟΣ</t>
  </si>
  <si>
    <t>2ο ΓΕΛ ΘΗΒΑΣ</t>
  </si>
  <si>
    <t>ΒΟΙΩΤΙΑΣ</t>
  </si>
  <si>
    <t>ΑΘΑΝΑΣΙΑΔΟΥ</t>
  </si>
  <si>
    <t>1ο ΓΕΛ ΔΡΑΜΑΣ</t>
  </si>
  <si>
    <t>ΔΡΑΜΑΣ</t>
  </si>
  <si>
    <t>ΓΝΑΦΑΚΗ</t>
  </si>
  <si>
    <t xml:space="preserve"> ΔΗΜΗΤΡΑ</t>
  </si>
  <si>
    <t>3ο ΓΕΛ ΧΑΝΙΩΝ</t>
  </si>
  <si>
    <t>ΑΓΩΝΙΣΜΑ :   800 ΑΓΟΡΙΑ</t>
  </si>
  <si>
    <t>ΩΡΑ : 17:50 μ.μ.</t>
  </si>
  <si>
    <t>ΖΑΧΑΡΙΟΥ</t>
  </si>
  <si>
    <t xml:space="preserve">ΛΥΚΕΙΟ ΛΑΝΙΤΕΙΟ </t>
  </si>
  <si>
    <t>ΠΑΡΑΣΚΕΥΟΠΟΥΛΟΣ</t>
  </si>
  <si>
    <t xml:space="preserve"> ΚΩΝ/ΝΟΣ</t>
  </si>
  <si>
    <t>ΙΩΣΗΦ</t>
  </si>
  <si>
    <t>ΤΖΗΜΑΓΙΩΡΓΗΣ</t>
  </si>
  <si>
    <t>ΣΤΕΛΙΟΣ-ΡΑΦ</t>
  </si>
  <si>
    <t>3ο ΓΕΛ ΚΑΛΑΜΑΡΙΑΣ</t>
  </si>
  <si>
    <t>ΤΕΡΖΗΣ</t>
  </si>
  <si>
    <t>ΠΑΣΧΑΛΗΣ</t>
  </si>
  <si>
    <t>ΕΠΑΛ ΑΙΓΙΝΙΟΥ</t>
  </si>
  <si>
    <t>ΠΙΕΡΙΑΣ</t>
  </si>
  <si>
    <t>ΣΓΟΥΡΑΣ</t>
  </si>
  <si>
    <t>5ο ΠΑΤΡΑΣ</t>
  </si>
  <si>
    <t>ΣΑΜΑΡΑΣ</t>
  </si>
  <si>
    <r>
      <t> 4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Ν.ΣΜΥΡΝΗΣ</t>
    </r>
  </si>
  <si>
    <t>ΑΓΩΝΙΣΜΑ :   800 ΚΟΡΙΤΣΙΑ</t>
  </si>
  <si>
    <t>ΩΡΑ : 18:00 μ.μ.</t>
  </si>
  <si>
    <t>ΖΩΓΡΑΦΟΥ</t>
  </si>
  <si>
    <t>ΧΑΡΙΛΑΟΣ</t>
  </si>
  <si>
    <t>1ο ΓΕΛ ΓΡΕΒΕΝΩΝ</t>
  </si>
  <si>
    <t>ΓΕΛ ΡΑΦΗΝΑΣ</t>
  </si>
  <si>
    <t>ΜΥΛΩΝΑ</t>
  </si>
  <si>
    <t>ΜΥΡΙΝΑ-ΒΑΣΙΛΙΚΗ</t>
  </si>
  <si>
    <t>ΔΩΔΩΝΑΙΑ ΕΚΠ/ΡΙΑ ΙΩΑΝΝ</t>
  </si>
  <si>
    <t>ΔΑΓΡΕ</t>
  </si>
  <si>
    <t>1ο ΓΕΛ ΝΑΥΠΛΙΟΥ</t>
  </si>
  <si>
    <t>ΑΡΓΟΛΙΔΑΣ</t>
  </si>
  <si>
    <t>ΣΑΜΑΡΑ</t>
  </si>
  <si>
    <t>ΕΥΓΕΝΙΑ</t>
  </si>
  <si>
    <t>4ο ΓΕΛ ΚΑΤΕΡΙΝΗΣ</t>
  </si>
  <si>
    <t>ΚΥΡΙΑΚΟΥ</t>
  </si>
  <si>
    <t>ΜΙΡΑΝΤΑ</t>
  </si>
  <si>
    <t>ΔΗΜΗΤΡΗΣ</t>
  </si>
  <si>
    <t>ΛΥΚΕΙΟ ΕΜΠΑΣ</t>
  </si>
  <si>
    <r>
      <t> 2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Π. ΦΑΛΗΡΟΥ</t>
    </r>
  </si>
  <si>
    <t>IAΤΡΟΠΟΥΛΟΣ</t>
  </si>
  <si>
    <t>2ο ΓΕΛ ΑΙΓΙΟΥ</t>
  </si>
  <si>
    <t>ΗΛΙΑ</t>
  </si>
  <si>
    <t>ΕΛΕΥΘΕΡΙΟΣ</t>
  </si>
  <si>
    <t>ΧΡΙΣΤΑΚΗΣ</t>
  </si>
  <si>
    <t>ΙΟΣΕΛΙΑΝΙ</t>
  </si>
  <si>
    <t>ΣΟΤΑ</t>
  </si>
  <si>
    <t>2ο ΓΕΛ ΑΛΕΞ/ΠΟΛΗΣ</t>
  </si>
  <si>
    <t>ΕΒΡΟΥ</t>
  </si>
  <si>
    <t>ΜΙΣΟΚΕΦΑΛΟΣ</t>
  </si>
  <si>
    <t>ΑΝΤΩΝΙΟΣ</t>
  </si>
  <si>
    <t>4ο ΓΕΛ ΒΕΡΟΙΑΣ</t>
  </si>
  <si>
    <t>ΗΜΑΘΙΑΣ</t>
  </si>
  <si>
    <t>ΑΓΩΝΙΣΜΑ :   1500 ΑΓΟΡΙΑ</t>
  </si>
  <si>
    <t>ΩΡΑ : 18:50 μ.μ.</t>
  </si>
  <si>
    <t>ΔΟΒΡΟΥ</t>
  </si>
  <si>
    <t>ΚΑΤΕΡΙΝΑ</t>
  </si>
  <si>
    <t>4ο ΓΕΛ ΧΑΝΙΩΝ</t>
  </si>
  <si>
    <t>ΑΝΔΡΙΚΟΠΟΥΛΟΥ</t>
  </si>
  <si>
    <t xml:space="preserve"> ΖΩΗ</t>
  </si>
  <si>
    <t>ΦΘΙΩΤΙΔΑΣ</t>
  </si>
  <si>
    <t>ΤΖΟΒΑΡΑ</t>
  </si>
  <si>
    <t xml:space="preserve"> ΕΥΑΓΓΕΛΙΑ</t>
  </si>
  <si>
    <t>ΛΑΜΠΡΟΣ</t>
  </si>
  <si>
    <t>2ο ΓΕΛ ΗΓΟΥΜΕΝΙΤΣΑΣ</t>
  </si>
  <si>
    <t>ΚΥΔΩΝΙΑΤΗ</t>
  </si>
  <si>
    <t>5ο ΓΕΛ ΠΑΤΡΑΣ</t>
  </si>
  <si>
    <t>ΘΕΟΔΟΣΙΟΥ</t>
  </si>
  <si>
    <t>ΣΤΥΛΙΑΝΗ</t>
  </si>
  <si>
    <t>ΛΥΚΕΙΟ ΚΥΚΚΟΣ Β</t>
  </si>
  <si>
    <t>ΑΓΩΝΙΣΜΑ :   1500 ΚΟΡΙΤΣΙΑ</t>
  </si>
  <si>
    <t>ΩΡΑ : 19:00 μ.μ.</t>
  </si>
  <si>
    <t>ΑΓΩΝΙΣΜΑ :   3000 ΑΓΟΡΙΑ</t>
  </si>
  <si>
    <t>ΩΡΑ : 19:55 μ.μ.</t>
  </si>
  <si>
    <t>ΧΡΙΣΤΟΠΟΥΛΟΣ</t>
  </si>
  <si>
    <t>2ο ΓΕΛ ΛΙΒΑΔΕΙΑΣ</t>
  </si>
  <si>
    <t>ΤΣΑΠΑΤΣΟΥΛΗΣ</t>
  </si>
  <si>
    <t>ΜΑΡΙΟΣ</t>
  </si>
  <si>
    <t>ΔΗΜΗΤΡΑΚΗΣ</t>
  </si>
  <si>
    <t>ΛΥΚΕΙΟ ΛΑΝΙΤΕΙΟ</t>
  </si>
  <si>
    <t>ΣΤΑΜΟΥΛΗΣ</t>
  </si>
  <si>
    <t>4ο ΓΕΛ ΑΓΡΙΝΙΟΥ</t>
  </si>
  <si>
    <t>2ο ΓΕΛ ΒΕΡΟΙΑΣ</t>
  </si>
  <si>
    <t>ΣΤΕΦΑΝΙΩΤΗΣ</t>
  </si>
  <si>
    <t>1ο ΕΠΑΛ ΘΗΒΑΣ</t>
  </si>
  <si>
    <t>ΠΑΛΟΥΚΗΣ</t>
  </si>
  <si>
    <t>ΑΓΩΝΙΣΜΑ :   3000 ΚΟΡΙΤΣΙΑ</t>
  </si>
  <si>
    <t>ΩΡΑ : 20:15 μ.μ.</t>
  </si>
  <si>
    <t>ΚΡΙΛΗ</t>
  </si>
  <si>
    <t>12ο ΓΕΛ ΠΑΤΡΑΣ</t>
  </si>
  <si>
    <t>ΛΟΥΚΑ</t>
  </si>
  <si>
    <t>ΧΡΙΣΤΙΑΝΑ</t>
  </si>
  <si>
    <t>ΚΩΣΤΑΣ</t>
  </si>
  <si>
    <t>ΕΜΜΑΝΟΥΗΛΙΔΟY</t>
  </si>
  <si>
    <t>ΘΩΜΑΗ</t>
  </si>
  <si>
    <t>3ο ΓΕΛ ΚΑΣΤΟΡΙΑΣ</t>
  </si>
  <si>
    <t>ΚΑΣΤΟΡΙΑΣ</t>
  </si>
  <si>
    <t>ΣΤΑΜΟΥΛΗ</t>
  </si>
  <si>
    <t>ΚΩΝΣΤΑΝΤΙΝΑ</t>
  </si>
  <si>
    <t>ΧΡΟΝΟΠΟΥΛΟΥ</t>
  </si>
  <si>
    <t>ΠΑΝΑΓΙΩΤΑ</t>
  </si>
  <si>
    <t>2ο ΓΕΛ ΑΜΑΛΙΑΔΑΣ</t>
  </si>
  <si>
    <t>ΔΗΜΗΤΡΙΑΔΟΥ</t>
  </si>
  <si>
    <t>ΑΓΩΝΙΣΜΑ :   100 ΕΜΠΟΔΙΑ ΚΟΡΙΤΣΙΑ</t>
  </si>
  <si>
    <t>ΩΡΑ : 10:40 πμ.</t>
  </si>
  <si>
    <t>ΡΑΜΜΟΥ</t>
  </si>
  <si>
    <t>ΝΕΦΕΛΗ - ΤΣΑΜΠΙΚΑ</t>
  </si>
  <si>
    <t>ΤΕΡΖΑΚΗ</t>
  </si>
  <si>
    <t>1ο ΓΕΛ ΚΟΡΔΕΛΙΟΥ</t>
  </si>
  <si>
    <t>ΓΙΑΧΟΥ</t>
  </si>
  <si>
    <t>ΑΣΗΜΙΝΑ</t>
  </si>
  <si>
    <t>4ο ΕΠΑΛ ΠΑΤΡΑΣ</t>
  </si>
  <si>
    <t>ΚΕΣΙΣH</t>
  </si>
  <si>
    <t>ΡΑΦΑΕΛΑ</t>
  </si>
  <si>
    <t>2ο ΓΕΛ ΕΔΕΣΣΑΣ</t>
  </si>
  <si>
    <t>ΣΑΒΒΑ</t>
  </si>
  <si>
    <t>5ο ΓΕΛ ΣΕΡΡΩΝ</t>
  </si>
  <si>
    <t>ΧΑΤΖΗΙΩΑΝΝΟΥ</t>
  </si>
  <si>
    <t>ΧΑΡΗΣ</t>
  </si>
  <si>
    <t>ΙΝΤΕΡΝΑΣΙΟΝΑΛ</t>
  </si>
  <si>
    <t>ΚΑΡΑΒΕΤΗΣ</t>
  </si>
  <si>
    <t>ΓΕΛ ΑΒΔΗΡΩΝ</t>
  </si>
  <si>
    <t>ΞΑΝΘΗΣ</t>
  </si>
  <si>
    <t>ΣΤΑΘΟΠΟΥΛΟΣ</t>
  </si>
  <si>
    <t>ΛΥΡΗΣ</t>
  </si>
  <si>
    <t>1ο ΓΕΛ ΕΥΟΣΜΟΥ</t>
  </si>
  <si>
    <t>ΚΟΥΚΟΥΡΟΓΙΑΝΝΑΚΗΣ</t>
  </si>
  <si>
    <t>2ο ΓΕΛ ΙΕΡΑΠΕΤΡΑΣ</t>
  </si>
  <si>
    <t>ΛΑΣΙΘΙΟΥ</t>
  </si>
  <si>
    <t>ΠΙΤΣΙΛΛΟΣ</t>
  </si>
  <si>
    <t>ΧΡΙΣΤΟΣ</t>
  </si>
  <si>
    <t>ΓΙΑΝΝΑΚΗΣ</t>
  </si>
  <si>
    <t>ΛΥΚΕΙΟ ΚΟΚΚΙΝΟΧΩΡΙΩΝ</t>
  </si>
  <si>
    <t>ΤΣΑΜΟΥΡΑΣ</t>
  </si>
  <si>
    <t>1ο ΓΕΛ ΑΓΡΙΝΙΟΥ</t>
  </si>
  <si>
    <t>ΑΓΩΝΙΣΜΑ :   110 ΕΜΠΟΔΙΑ ΑΓΟΡΙΑ</t>
  </si>
  <si>
    <t>ΩΡΑ : 11:00 πμ.</t>
  </si>
  <si>
    <t>ΒΑΣΙΛΕΙΟΥ</t>
  </si>
  <si>
    <t>ΒΑΡΒΑΒΑΣ</t>
  </si>
  <si>
    <t>ΛΥΚΕΙΟ ΒΕΡΓΙΑΝΑΣ</t>
  </si>
  <si>
    <t>ΚΑΡΑΣΣΑΒΑΣ</t>
  </si>
  <si>
    <t>ΣΑΡΡΑΣ</t>
  </si>
  <si>
    <t>ΦΩΤΙΟΣ</t>
  </si>
  <si>
    <t>ΓΕΛ ΖΩΣΙΜΑΙΑΣ ΙΩΑΝΝ</t>
  </si>
  <si>
    <t>ΝΕΚΤΑΡΙΟΣ</t>
  </si>
  <si>
    <t>5ο ΓΕΛ ΙΩΑΝΝΙΝΩΝ</t>
  </si>
  <si>
    <t>ΚΑΛΟΓΕΡΑΚΗΣ</t>
  </si>
  <si>
    <t>8ο ΓΕΛ ΗΡΑΚΛΕΙΟΥ</t>
  </si>
  <si>
    <t>ΗΡΑΚΛΕΙΟΥ</t>
  </si>
  <si>
    <t>ΓΚΙΚΑΣ</t>
  </si>
  <si>
    <t>ΓΕΛ ΠΑΡΑΛΙΑΣ</t>
  </si>
  <si>
    <t>ΤΖΑΣΤΑΣ</t>
  </si>
  <si>
    <t>ΔΗΜΗΤΡΙΟΣ-ΡΑΦ</t>
  </si>
  <si>
    <t>3ο ΓΕΛ ΞΑΝΘΗΣ</t>
  </si>
  <si>
    <r>
      <t>1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ΑΓ.ΔΗΜΗΤΡΙΟΥ </t>
    </r>
  </si>
  <si>
    <t>ΑΓΩΝΙΣΜΑ :   400 ΕΜΠΟΔΙΑ ΑΓΟΡΙΑ</t>
  </si>
  <si>
    <t>ΩΡΑ : 17:00 μ.μ.</t>
  </si>
  <si>
    <t>ΑΓΩΝΙΣΜΑ :   400 ΕΜΠΟΔΙΑ ΚΟΡΙΤΣΙΑ</t>
  </si>
  <si>
    <t>ΩΡΑ : 17:15 μ.μ.</t>
  </si>
  <si>
    <t>ΠΛΑΤΩΝ</t>
  </si>
  <si>
    <t>ΚΑΡΑΓΙΑΝΝΗ</t>
  </si>
  <si>
    <t>ΟΛΥΜΠΙΑ</t>
  </si>
  <si>
    <t>ΙΔ. ΓΕΛ ΕΛΛΗΝΙΚΟ ΚΟΛΛΕΓΙΟ</t>
  </si>
  <si>
    <t>ΜΠΑΡΔΑ</t>
  </si>
  <si>
    <t>ΓΕΛ ΑΝΑΤΟΛΗΣ ΙΩΑΝΝ</t>
  </si>
  <si>
    <t>ΛΑΖΑΡΟΥ</t>
  </si>
  <si>
    <t>ΧΡΥΣΤΑΛΛΑ</t>
  </si>
  <si>
    <t>ΛΥΚΕΙΟ ΠΟΛΗΣ ΧΡΥΣΟΧΟΥΣ</t>
  </si>
  <si>
    <t>1ο ΓΕΛ ΑΓ. ΝΙΚΟΛΑΟΥ</t>
  </si>
  <si>
    <t>ΚΙΑΦΑ</t>
  </si>
  <si>
    <t>2ο ΓΕΛ ΚΑΤΕΡΙΝΗΣ</t>
  </si>
  <si>
    <t>Χ΄΄ΑΓΓΕΛΟΥ</t>
  </si>
  <si>
    <t>ΑΡΙΣΤΟΤΕΛΕΙΟ ΕΚΠ/ΡΙΟ</t>
  </si>
  <si>
    <t>ΣΤΑΜΑΤΗ</t>
  </si>
  <si>
    <t>ΝΕΚΤΑΡΙΑ</t>
  </si>
  <si>
    <t>5ο ΓΕΛ ΑΓΡΙΝΙΟΥ</t>
  </si>
  <si>
    <t>ΠΕΛΕΚΑΝΟΥ</t>
  </si>
  <si>
    <t>ΧΡΥΣΗ-ΜΑΡΙΑ</t>
  </si>
  <si>
    <t>2ο ΓΕΛ ΠΑΤΡΩΝ</t>
  </si>
  <si>
    <t>ΑΛΙΚΑΝΙΩΤΗ</t>
  </si>
  <si>
    <t>7ο ΓΕΛ ΠΑΤΡΩΝ</t>
  </si>
  <si>
    <t>ΓΚΑΜΑΡΗ</t>
  </si>
  <si>
    <t>ΜΑΡΘΑ</t>
  </si>
  <si>
    <t>4ο ΓΕΛ ΠΑΤΡΩΝ</t>
  </si>
  <si>
    <t>ΡΟΔΙΑΔΗ</t>
  </si>
  <si>
    <t>ΓΕΛ ΒΟΥΝΑΡΓΟΥ</t>
  </si>
  <si>
    <t>ΘΕΟΧΑΡΗ</t>
  </si>
  <si>
    <t>4ο ΓΕΛ ΠΥΡΓΟΥ</t>
  </si>
  <si>
    <t>ΜΠΟΧΩΡΗ</t>
  </si>
  <si>
    <t>ΒΑΡΕΛΑ</t>
  </si>
  <si>
    <t>ΦΑΝΗ</t>
  </si>
  <si>
    <t>ΧΡΥΣΟΥΛΑ</t>
  </si>
  <si>
    <t>1ο ΓΕΛ ΛΑΡΙΣΑΣ</t>
  </si>
  <si>
    <t>ΑΓΩΝΙΣΜΑ :   5000 ΒΑΔΗΝ</t>
  </si>
  <si>
    <t>ΗΜΕΡ/ΝΙΑ ΤΕΛΕΣΗΣ : 7/5/2014</t>
  </si>
  <si>
    <t>ΩΡΑ : 10:15 πμ.</t>
  </si>
  <si>
    <t>ΦΙΛΑΪ</t>
  </si>
  <si>
    <t>ΑΓΚΙΜ</t>
  </si>
  <si>
    <t>1ο ΓΕΛ ΠΥΡΓΟΥ</t>
  </si>
  <si>
    <t>ΚΑΛΛΗΣ</t>
  </si>
  <si>
    <t>ΛΕΟΝΤΙΟΣ</t>
  </si>
  <si>
    <t>ΑΜΕΡ. ΑΚΑΔΗΜΙΑ ΛΑΡΝΑΚΑΣ</t>
  </si>
  <si>
    <t>ΚΑΡΑΜΕΤΟΣ</t>
  </si>
  <si>
    <t>ΦΡΑΓΚΙΣΚΟΣ</t>
  </si>
  <si>
    <t>ΣΕΧΟΥ</t>
  </si>
  <si>
    <t>ΜΕΝΣΟΥΡ</t>
  </si>
  <si>
    <t>ΔΗΜΗΤΕΡ</t>
  </si>
  <si>
    <t>1ο ΕΠΑΛ ΤΡΙΠΟΛΗΣ</t>
  </si>
  <si>
    <t>ΑΡΚΑΔΙΑΣ</t>
  </si>
  <si>
    <t>ΜΑΒΙΔΗΣ</t>
  </si>
  <si>
    <t xml:space="preserve"> ΑΙΜΙΛΙΟΣ</t>
  </si>
  <si>
    <t>ΒΛΑΣΙΟΣ</t>
  </si>
  <si>
    <t>1ο ΓΕΛ ΚΙΛΚΙΣ</t>
  </si>
  <si>
    <t>ΚΙΛΚΙΣ</t>
  </si>
  <si>
    <t>ΑΓΩΝΙΣΜΑ :   2000 ΦΥΣ ΕΜΠ ΑΓΟΡΙΑ</t>
  </si>
  <si>
    <t>ΩΡΑ : 18:10 μ.μ.</t>
  </si>
  <si>
    <t>ΚΟΥΤΛΕ</t>
  </si>
  <si>
    <t>ΓΕΛ ΑΛΙΣΤΡΑΤΗΣ</t>
  </si>
  <si>
    <t>ΚΩΝΣΤΑΝΤΙΝΟΥ</t>
  </si>
  <si>
    <t>ΕΥΑΝΘΙΑ</t>
  </si>
  <si>
    <t>ΠΑΝΙΚΟΣ</t>
  </si>
  <si>
    <t>ΚΑΡΑΝΑΣΣΟΥ</t>
  </si>
  <si>
    <t>ΝΙΚΟΛΙΤΣΑ</t>
  </si>
  <si>
    <t>3ο ΓΕΛ ΠΑΤΡΑΣ</t>
  </si>
  <si>
    <t>ΓΡΑΜΜΑΤΙΚΑΚΗ</t>
  </si>
  <si>
    <t>ΕΣΠΕΡΙΝΟ ΗΡΑΚΛΕΙΟΥ</t>
  </si>
  <si>
    <t>ΙΩΑΝΝΟΥ</t>
  </si>
  <si>
    <t>ΕΥΤΕΡΠΗ</t>
  </si>
  <si>
    <t> 1ο ΓΕΛ ΧΙΟΥ</t>
  </si>
  <si>
    <t>ΚΩΝΣΤΑΝΤΙΝΟΠΟΥΛΟΥ</t>
  </si>
  <si>
    <t>1ο ΓΕΛ ΕΛΑΣΣΟΝΑΣ</t>
  </si>
  <si>
    <t>ΑΓΩΝΙΣΜΑ :   2000 ΦΥΣ ΕΜΠ ΚΟΡΙΤΣΙΑ</t>
  </si>
  <si>
    <t>ΩΡΑ : 18:25 μ.μ.</t>
  </si>
  <si>
    <t>ΚΡΑΒΑΡΙΩΤΗΣ</t>
  </si>
  <si>
    <t>ΠΡΟΤΥΠΟ ΠΕΙΡ. ΛΑΓΓΟΥΡΑ</t>
  </si>
  <si>
    <t>ΑΧΑΪΑΣ</t>
  </si>
  <si>
    <t>ΛΥΚΟΥΡΓΙΩΤΗΣ</t>
  </si>
  <si>
    <t>ΕΠΑΛ ΠΑΡΑΛΙΑΣ</t>
  </si>
  <si>
    <t>ΠΙΣΤΟΛΙΑ</t>
  </si>
  <si>
    <t>ΕΛΤΟΝ</t>
  </si>
  <si>
    <t>ΑΛΕΞΑΝΤΕΡ</t>
  </si>
  <si>
    <t>ΤΣΟΡΔΙΑΣ</t>
  </si>
  <si>
    <t>8ο ΓΕΛ ΠΑΤΡΑΣ</t>
  </si>
  <si>
    <t>ΚΕΛΕΠΟΥΡΗΣ</t>
  </si>
  <si>
    <t>ΕΥΣΤΡΑΤΙΟΣ-ΓΕΩΡΓΙΟΣ</t>
  </si>
  <si>
    <t>3ο ΓΕΛ ΒΕΡΟΙΑΣ</t>
  </si>
  <si>
    <t>ΚΟΥΛΙΚΑΣ</t>
  </si>
  <si>
    <t>ΓΕΛ ΠΡΟΒΑΤΑ</t>
  </si>
  <si>
    <t>ΑΓΩΝΙΣΜΑ :   10000 ΒΑΔΗΝ</t>
  </si>
  <si>
    <t>ΩΡΑ : 09:15 πμ.</t>
  </si>
  <si>
    <t>ΠΕΡΑΚΗΣ</t>
  </si>
  <si>
    <t>ΓΚΟΥΤΣΙΛΑΣ</t>
  </si>
  <si>
    <t>ΓΕΛ ΓΙΑΝΝΟΥΛΗΣ</t>
  </si>
  <si>
    <t>ΘΕΟΔΩΡΟΠΟΥΛΟΣ</t>
  </si>
  <si>
    <t>3ο ΓΕΛ ΠΤΟΛΕΜΑΪΔΑΣ</t>
  </si>
  <si>
    <t>ΤΑΦΑΪ</t>
  </si>
  <si>
    <t>ΕΜΜΑΝΟΥΕΛ</t>
  </si>
  <si>
    <t>ΣΚΕΝΤΕΡ</t>
  </si>
  <si>
    <t>ΓΕΛ ΚΑΣΤΕΛΛΑΝΩΝ</t>
  </si>
  <si>
    <t>ΚΕΡΚΥΡΑΣ</t>
  </si>
  <si>
    <t>ΠΑΛΑΙΟΛΟΓΟΥ</t>
  </si>
  <si>
    <t>ΣΠΥΡΟΣ</t>
  </si>
  <si>
    <t>8ο ΓΕΛ ΘΕΣ/ΝΙΚΗΣ</t>
  </si>
  <si>
    <t>ΧΟΥΛΙΑΡΑΣ</t>
  </si>
  <si>
    <t>ΠΑΝΤΖΑΡΙΔΗΣ</t>
  </si>
  <si>
    <t>2ο ΕΠΑΛ ΣΕΡΡΩΝ</t>
  </si>
  <si>
    <t>ΠΑΝΑΠΑΚΙΔΗΣ</t>
  </si>
  <si>
    <t>2ο ΓΕΛ ΑΛΕΞΑΝΔΡΕΙΑΣ</t>
  </si>
  <si>
    <t>ΣΤΑΥΡΑΚΑΣ</t>
  </si>
  <si>
    <t>ΜΟΥΣΙΚΟ ΛΕΥΚΑΔΑΣ</t>
  </si>
  <si>
    <t>ΛΕΥΚΑΔΑΣ</t>
  </si>
  <si>
    <t>ΑΝΤΡΕΟΥ</t>
  </si>
  <si>
    <t>ΑΜΕΡ. ΑΚΑΔ. ΛΑΡΝΑΚΑΣ</t>
  </si>
  <si>
    <t>ΗΜΕΡ/ΝΙΑ ΤΕΛΕΣΗΣ :  6/5/2014</t>
  </si>
  <si>
    <t>ΑΓΩΝΙΣΜΑ :  ΜΗΚΟΣ ΑΓΟΡΙΑ</t>
  </si>
  <si>
    <t>ΚΟΥΚΟΥΤΣΗ</t>
  </si>
  <si>
    <t>3ο ΓΕΛ ΚΟΜΟΤΗΝΗΣ</t>
  </si>
  <si>
    <t>ΡΟΔΟΠΗΣ</t>
  </si>
  <si>
    <t>ΔΗΜΟΣΘΕΝΗΣ</t>
  </si>
  <si>
    <t>ΣΤΡΑΤΑΝΤΩΝΑΚΗ</t>
  </si>
  <si>
    <t>7ο ΓΕΛ ΗΡΑΚΛΕΙΟΥ</t>
  </si>
  <si>
    <t>ΛΙΑΚΟΥ</t>
  </si>
  <si>
    <t>ΜΟΥΣΙΚΟ ΓΕΛ ΤΡΙΚΑΛΩΝ</t>
  </si>
  <si>
    <t>ΙΣΠΙΚΟΥΔΗ</t>
  </si>
  <si>
    <t xml:space="preserve">ΕΥΑΓΓΕΛΙΑ </t>
  </si>
  <si>
    <t>1ο ΓΕΛ ΕΧΕΔΩΡΟΥ</t>
  </si>
  <si>
    <t>ΚΟΥΤΣΑΛΙΑΡΗ</t>
  </si>
  <si>
    <t>2ο ΓΕΛ ΓΡΕΒΕΝΩΝ</t>
  </si>
  <si>
    <t>ΜΠΕΣΗ</t>
  </si>
  <si>
    <t>ΝΑΤΑΛΙΑ</t>
  </si>
  <si>
    <t>ΖΩΗΣ</t>
  </si>
  <si>
    <t>ΟΝΗΣΙΦΟΡΟΥ</t>
  </si>
  <si>
    <t>ΑΤΣΙΟΣ</t>
  </si>
  <si>
    <t>ΑΓΩΝΙΣΜΑ :  ΜΗΚΟΣ ΚΟΡΙΤΣΙΑ</t>
  </si>
  <si>
    <t>ΩΡΑ : 19:50 μ.μ.</t>
  </si>
  <si>
    <t>ΑΓΩΝΙΣΜΑ :  ΤΡΙΠΛΟΥΝ ΑΓΟΡΙΑ</t>
  </si>
  <si>
    <t>ΩΡΑ :  11:30 πμ.</t>
  </si>
  <si>
    <t>ΜΕΤΑΞΑΚΗΣ</t>
  </si>
  <si>
    <t xml:space="preserve"> ΓΕΩΡΓΙΟΣ</t>
  </si>
  <si>
    <t>ΜΑΝΤΑΡΤΖΙΔΗΣ</t>
  </si>
  <si>
    <t>ΑΝΕΣΤΗΣ</t>
  </si>
  <si>
    <t>5ο ΓΕΛ ΚΑΛ/ΡΙΑΣ</t>
  </si>
  <si>
    <t>ΠΑΠΑΘΕΟΔΩΡΟΥ</t>
  </si>
  <si>
    <t xml:space="preserve"> ΟΡΕΣΤΗΣ</t>
  </si>
  <si>
    <t>ΕΠΑΛ ΑΜΕΡ. ΓΕΩΡΓΙΚΗΣ ΣΧ</t>
  </si>
  <si>
    <t>ΑΛΕΞΙΟΥ</t>
  </si>
  <si>
    <t>8ο ΓΕΛ ΙΩΑΝΝΙΝΩΝ</t>
  </si>
  <si>
    <t>ΚΑΓΚΑΡΑΣ</t>
  </si>
  <si>
    <t>ΣΩΤΗΡΗΣ</t>
  </si>
  <si>
    <t>1ο ΓΕΛ ΑΡΓΟΣΤΟΛΙΟΥ</t>
  </si>
  <si>
    <t>ΚΕΦΑΛΛΗΝΙΑΣ</t>
  </si>
  <si>
    <t>ΜΟΝΟΠΩΛΗΣ</t>
  </si>
  <si>
    <t>ΜΟΥΣΙΚΟ ΚΕΡΚΥΡΑΣ</t>
  </si>
  <si>
    <t>ΓΟΥΛΑΣ</t>
  </si>
  <si>
    <t>ΓΕΩΓΡΙΟΣ</t>
  </si>
  <si>
    <t>2ο ΕΠΑΛ Ν. ΙΩΝΙΑΣ</t>
  </si>
  <si>
    <t>ΜΑΓΝΗΣΙΑΣ</t>
  </si>
  <si>
    <t>ΑΧΙΛΛΕΩΣ</t>
  </si>
  <si>
    <t>ΛΟΓΓΙΝΟΣ</t>
  </si>
  <si>
    <t>ΛΥΚΕΙΟ ΛΙΝΟΠΕΤΡΑΣ</t>
  </si>
  <si>
    <t>ΑΓΩΝΙΣΜΑ :  ΤΡΙΠΛΟΥΝ ΚΟΡΙΤΣΙΑ</t>
  </si>
  <si>
    <t>ΚΛΕΑΝΘΟΥΣ</t>
  </si>
  <si>
    <t>ΕΛΕΝΟΔΩΡΑ</t>
  </si>
  <si>
    <t>ΚΛΕΑΝΘΗΣ</t>
  </si>
  <si>
    <t>ΛΥΚΕΙΟ ΑΓ. ΓΕΩΡΓΙΟΥ ΛΑΡΝΑΚΑΣ</t>
  </si>
  <si>
    <t>ΑΡΒΑΝΙΤΙΔΟΥ</t>
  </si>
  <si>
    <t>ΧΟΥΣΤΟΥΛΑΚΗ</t>
  </si>
  <si>
    <t>ΧΡΥΣΗ</t>
  </si>
  <si>
    <t>ΓΕΛ ΓΑΖΙΟΥ</t>
  </si>
  <si>
    <t>ΣΑΡΑΝΤΗ</t>
  </si>
  <si>
    <t>ΣΤΑΜΑΤΟΥΛΑ</t>
  </si>
  <si>
    <t>ΓΕΛ ΓΕΡΑΚΙΟΥ</t>
  </si>
  <si>
    <t>ΚΡΕΜΜΥΔΑ</t>
  </si>
  <si>
    <t>ΤΡΙΑΝΤΑΦΥΛΙΑ</t>
  </si>
  <si>
    <t>1ο ΓΕΛ ΘΗΒΑΣ</t>
  </si>
  <si>
    <t>ΝΑΖΙΡΗ</t>
  </si>
  <si>
    <t>ΣΠΥΡΙΔΟΥΛΑ</t>
  </si>
  <si>
    <t>1ο ΕΠΑΛ ΑΛΕΞ/ΛΗΣ</t>
  </si>
  <si>
    <t>ΜΕΤΕΜΤΖΗ</t>
  </si>
  <si>
    <t>1ο ΓΕΛ ΚΑΛΑΜΑΡΙΑΣ</t>
  </si>
  <si>
    <t>ΜΠΙΛΙΟΥ</t>
  </si>
  <si>
    <t>ΑΡΤΕΜΙΣΙΑ</t>
  </si>
  <si>
    <t>ΡΩΜΑΙΟΥ</t>
  </si>
  <si>
    <t>ΓΕΛ ΑΓΡΟΥ ΚΕΡΚΥΡΑΣ</t>
  </si>
  <si>
    <t>ΑΓΩΝΑΣ : ΑΓΩΝΑΣ : 57οι ΠΑΝΕΛΛΗΝΙΟΙ ΣΧΟΛΙΚΟΙ ΑΓΩΝΕΣ ΚΛΑΣΣΙΚΟΥ ΑΘΛΗΤΙΣΜΟΥ ΛΥΚΕΙΩΝ</t>
  </si>
  <si>
    <t>ΑΓΩΝΙΣΜΑ : ΥΨΟΣ ΚΟΡΙΤΣΙΑ</t>
  </si>
  <si>
    <t>ΚΑΛΑΝΤΖΗ</t>
  </si>
  <si>
    <t>ΓΕΛ ΜΕΓΑΛΟΠΟΛΗΣ</t>
  </si>
  <si>
    <t>ΣΤΟΛΤΙΔΟΥ</t>
  </si>
  <si>
    <t>ΔΑΝΑΗ</t>
  </si>
  <si>
    <t>ΓΑΛΑΝΟΜΑΤΗ</t>
  </si>
  <si>
    <t>ΓΑΒΡΙΗΛ</t>
  </si>
  <si>
    <t>ΕΣΠΕΡΙΝΟ ΒΕΡΟΙΑΣ</t>
  </si>
  <si>
    <t>ΝΤΑΓΛΗ</t>
  </si>
  <si>
    <t>ΓΑΒΡΙΗΛΙΔΟΥ</t>
  </si>
  <si>
    <t>ΧΡΥΣΑΝΘΟΣ</t>
  </si>
  <si>
    <t>ΓΕΛ ΑΡΙΔΑΙΑΣ</t>
  </si>
  <si>
    <t>ΠΑΠΑΤΣΑΝΗ</t>
  </si>
  <si>
    <t>ΡΑΦΑΗΛΙΑ</t>
  </si>
  <si>
    <t>ΖΗΣΗΣ</t>
  </si>
  <si>
    <t>ΦΛΩΚΑ</t>
  </si>
  <si>
    <t>5ο ΓΕΛ ΒΟΛΟΥ</t>
  </si>
  <si>
    <r>
      <t> 1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ΚΗΦΙΣΙΑΣ</t>
    </r>
  </si>
  <si>
    <t>ΚΑΡΑΝΙΚΟΥ</t>
  </si>
  <si>
    <t>ΧΑΪΔΩ</t>
  </si>
  <si>
    <t>ΓΚΟΛΦΩ</t>
  </si>
  <si>
    <t xml:space="preserve">ΚΑΛΥΒΙΩΤΗ </t>
  </si>
  <si>
    <t>ΧΥΤΗΡΗΣ</t>
  </si>
  <si>
    <t>5ο ΓΕΛ ΚΕΡΚΥΡΑΣ</t>
  </si>
  <si>
    <t>ΚΟΣΚΙΝΑΣ</t>
  </si>
  <si>
    <t>ΣΤΕΡΓΙΟΣ</t>
  </si>
  <si>
    <t>ΒΑΣΙΛΑΚΑΚΟΣ</t>
  </si>
  <si>
    <t>ΣΥΝΤΩΣΗΣ</t>
  </si>
  <si>
    <t>ΚΟΝΤΟΣ</t>
  </si>
  <si>
    <t>ΦΙΛΙΠΠΟΣ</t>
  </si>
  <si>
    <t>1ο ΕΠΑΛ ΚΕΡΚΥΡΑΣ</t>
  </si>
  <si>
    <t>ΜΠΟΣΚΟΓΛΟΥ</t>
  </si>
  <si>
    <t>ΓΕΛ ΚΟΥΦΑΛΙΩΝ</t>
  </si>
  <si>
    <t>ΦΡΑΓΓΟΓΛΟΥ</t>
  </si>
  <si>
    <t>3ο ΓΕΛ ΣΕΡΡΩΝ</t>
  </si>
  <si>
    <t>ΑΝΑΝΙΑΔΗΣ</t>
  </si>
  <si>
    <t>ΓΙΑΝΝΗΣ</t>
  </si>
  <si>
    <t>PASCAL</t>
  </si>
  <si>
    <t>ΑΓΩΝΙΣΜΑ : ΥΨΟΣ ΑΓΟΡΙΑ</t>
  </si>
  <si>
    <t>ΑΓΩΝΙΣΜΑ : ΕΠΙ ΚΟΝΤΩ ΚΟΡΙΤΣΙΑ</t>
  </si>
  <si>
    <t>ΝΤΑΝΑΤΣΙΔΟΥ</t>
  </si>
  <si>
    <t>ΣΑΛΩΜΗ</t>
  </si>
  <si>
    <t>ΓΚΙΑΣ</t>
  </si>
  <si>
    <t>2ο ΓΕΛ ΣΕΡΡΩΝ</t>
  </si>
  <si>
    <t>ΤΣΙΜΠΟΤΑΡΗ</t>
  </si>
  <si>
    <t>ΡΟΜΙΚΑ</t>
  </si>
  <si>
    <t>ΙΓΚΟΡ</t>
  </si>
  <si>
    <t>ΕΠΑΛ ΜΕΓΑΛΟΠΟΛΗΣ</t>
  </si>
  <si>
    <t>ΝΤΟΥΝΗ</t>
  </si>
  <si>
    <t>11ο ΓΕΛ ΠΑΤΡΩΝ</t>
  </si>
  <si>
    <t>ΚΟΝΤΟΣΗ</t>
  </si>
  <si>
    <t>ΜΑΡΙΑ - ΕΛΕΝΗ</t>
  </si>
  <si>
    <t>ΜΟΥΣΙΚΟ ΤΡΙΠΟΛΗΣ</t>
  </si>
  <si>
    <t>ΠΑΠΑΧΡΗΣΤΟΥ</t>
  </si>
  <si>
    <t>ΒΑΓΙΑ</t>
  </si>
  <si>
    <t>2ο ΓΕΛ ΑΛΕΞ/ΛΗΣ</t>
  </si>
  <si>
    <t>ΑΝΑΡΓΥΡΟΣ</t>
  </si>
  <si>
    <r>
      <t> 1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ΗΡΑΚΛΕΙΟΥ</t>
    </r>
  </si>
  <si>
    <r>
      <t> 4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ΗΡΑΚΛΕΙΟΥ</t>
    </r>
  </si>
  <si>
    <t>ΠΕΡΙΚΛΗΣ</t>
  </si>
  <si>
    <t>ΤΣΟΝΑΚΗ</t>
  </si>
  <si>
    <t>ΜΕΛΙΝΑ</t>
  </si>
  <si>
    <t>ΒΥΡΩΝ-ΧΡΗΣΤΟΣ</t>
  </si>
  <si>
    <t>4ο ΓΕΛ ΚΕΡΚΥΡΑΣ</t>
  </si>
  <si>
    <t>ΤΑΝΙΟΣ</t>
  </si>
  <si>
    <t>1ο ΓΕΛ ΣΕΡΡΩΝ</t>
  </si>
  <si>
    <t>ΓΙΩΡΓΟΣ</t>
  </si>
  <si>
    <t>ΘΕΟΦΑΝΗΣ</t>
  </si>
  <si>
    <t>ΝΕΡΑΤΖΗΣ</t>
  </si>
  <si>
    <t xml:space="preserve"> ΝΙΚΟΛΑΟΣ</t>
  </si>
  <si>
    <t>ΤΖΙΟΜΑΛΟΣ</t>
  </si>
  <si>
    <t>ΚΟΛΟΜΒΑΚΗΣ</t>
  </si>
  <si>
    <t xml:space="preserve"> ΚΥΡΙΑΚΟΣ</t>
  </si>
  <si>
    <t>2ο ΕΠΑΛ ΧΑΝΙΩΝ</t>
  </si>
  <si>
    <t>2ο ΓΕΛ ΚΑΛ/ΡΙΑΣ</t>
  </si>
  <si>
    <t xml:space="preserve">ΧΑΤΖΙΟΥ </t>
  </si>
  <si>
    <t>ΜΑΡΤΙΝΙΔΗΣ</t>
  </si>
  <si>
    <t>ΠΕΤΡΟΣ- ΦΡΕΙΔΕΡΙΚΟΣ</t>
  </si>
  <si>
    <t>1ο ΓΕΛ ΚΟΜΟΤΗΝΗΣ</t>
  </si>
  <si>
    <r>
      <t> 2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ΑΓ. ΠΑΡΑΣΚΕΥΗΣ</t>
    </r>
  </si>
  <si>
    <r>
      <t>4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ΜΥΤΙΛΗΝΗΣ </t>
    </r>
  </si>
  <si>
    <t>ΑΓΩΝΙΣΜΑ : ΕΠΙ ΚΟΝΤΩ ΑΓΟΡΙΑ</t>
  </si>
  <si>
    <t>ΑΓΩΝΙΣΜΑ : ΣΦΑΙΡΑ ΚΟΡΙΤΣΙΑ</t>
  </si>
  <si>
    <t>ΣΤΟΥΓΙΑΝΝΟΠΟΥΛΟΥ</t>
  </si>
  <si>
    <t>ΑΡΙΣΤΕΑ</t>
  </si>
  <si>
    <t>ΤΣΙΜΠΡΑΗΛΙΔΟΥ</t>
  </si>
  <si>
    <t>1ο ΓΕΛ ΚΟΖΑΝΗΣ</t>
  </si>
  <si>
    <t>ΕΜΜΑΝΟΥΗΛΙΔΟΥ</t>
  </si>
  <si>
    <t>4ο ΓΕΛ ΔΡΑΜΑΣ</t>
  </si>
  <si>
    <t>ΑΝΔΡΟΝΙΚΙΔΟΥ</t>
  </si>
  <si>
    <t>3ο ΓΕΛ ΓΙΑΝΝΙΤΣΩΝ</t>
  </si>
  <si>
    <t>ΠΑΠΑΪΩΑΝΝΟΥ</t>
  </si>
  <si>
    <t>ΕΥΑΓΓ-ΔΕΣΠΟΙΝ</t>
  </si>
  <si>
    <t>2ο ΓΕΛ ΞΑΝΘΗΣ</t>
  </si>
  <si>
    <t>ΧΑΜΠΟΥΝΤΑΝΙΔΟΥ</t>
  </si>
  <si>
    <t>ΓΕΛ Ν. ΚΑΛΛΙΚΡΑΤΕΙΑΣ</t>
  </si>
  <si>
    <t>ΧΑΛΚΙΔΙΚΗΣ</t>
  </si>
  <si>
    <t>ΣΑΚΕΛΑΡΗ</t>
  </si>
  <si>
    <t>ΛΕΜΟΝΑ</t>
  </si>
  <si>
    <t>1ο  ΓΕΛ ΔΡΑΜΑΣ</t>
  </si>
  <si>
    <t>ΓΕΡΟΜΑΡΚΑΚΗ</t>
  </si>
  <si>
    <t>ΕΥΑΓΓΕΛΙΑ</t>
  </si>
  <si>
    <t>ΣΙΔΗΡΟΠΟΥΛΟΥ</t>
  </si>
  <si>
    <t>ΜΑΝΤΩ</t>
  </si>
  <si>
    <t>ΣΩΚΡΑΤΗΣ</t>
  </si>
  <si>
    <t>ΓΕΛ ΛΑΓΚΑΔΑ</t>
  </si>
  <si>
    <t>ΦΕΛΛΑ</t>
  </si>
  <si>
    <t>ΓΑΒΡΙΕΛΛΑ</t>
  </si>
  <si>
    <t>ΤΖΕΝΓΚΟ</t>
  </si>
  <si>
    <t>ΕΡΙΖΑΜΠΕΛΑ</t>
  </si>
  <si>
    <t>ΠΑΝΤΕΛΗ</t>
  </si>
  <si>
    <t>ΑΓΩΝΙΣΜΑ : ΣΦΑΙΡΑ ΑΓΟΡΙΑ</t>
  </si>
  <si>
    <t>ΞΕΝΙΚΑΚΗΣ</t>
  </si>
  <si>
    <t>ΕΜΜΝΟΥΗΛ</t>
  </si>
  <si>
    <t>2ο ΓΕΛ ΗΡΑΚΛΕΙΟΥ</t>
  </si>
  <si>
    <t>ΚΑΜΖΕΛΑΣ</t>
  </si>
  <si>
    <t>ΓΕΛ ΠΑΡΑΒΟΛΑΣ</t>
  </si>
  <si>
    <t>ΜΟΥΑΙΜΗΣ</t>
  </si>
  <si>
    <t>ΒΑΣΙΛΗΣ</t>
  </si>
  <si>
    <t>ΒΑΣΙΛΑΚΗΣ</t>
  </si>
  <si>
    <t>3ο ΓΕΛ ΚΕΡΚΥΡΑΣ</t>
  </si>
  <si>
    <t>ΣΑΡΙΕΒ</t>
  </si>
  <si>
    <t>ΔΑΒΙΔ</t>
  </si>
  <si>
    <t>ΓΕΛ ΝΕΑ ΚΑΛΛΙΚΡΑΤΕΙΑΣ</t>
  </si>
  <si>
    <t>ΣΟΥΓΛΑΚΟΣ</t>
  </si>
  <si>
    <t>ΕΠΑΛ ΓΥΘΕΙΟΥ</t>
  </si>
  <si>
    <t>ΑΓΑΛΙΑΝΟΣ</t>
  </si>
  <si>
    <t>ΦΙΛΙΠΠΟΣ- ΣΠΥΡΙΔΩΝ</t>
  </si>
  <si>
    <t>1ο ΓΕΛ ΖΑΚΥΝΘΟΥ</t>
  </si>
  <si>
    <t>ΖΑΚΥΝΘΟΥ</t>
  </si>
  <si>
    <t>ΛΑΔΙΑΣ</t>
  </si>
  <si>
    <t>ΖΩΤΟΣ</t>
  </si>
  <si>
    <t>ΓΕΛ ΚΑΜΠΑΝΗ</t>
  </si>
  <si>
    <t>ΛΑΤΙΦΛΑΡΙ</t>
  </si>
  <si>
    <t xml:space="preserve"> ΑΝΑΣΤΑΣΙΟΣ</t>
  </si>
  <si>
    <t>ΜΟΝΤΙ</t>
  </si>
  <si>
    <t>ΩΡΑ : 10:00 πμ.</t>
  </si>
  <si>
    <t>ΑΓΩΝΙΣΜΑ : ΔΙΣΚΟΣ ΚΟΡΙΤΣΙΑ</t>
  </si>
  <si>
    <t>ΣΠΑΝΟΥΔΑΚΗ</t>
  </si>
  <si>
    <t>ΚΩΝ/ΝΑ</t>
  </si>
  <si>
    <t>ΚΑΠΗΣΙΖΟΓΛΟΥ</t>
  </si>
  <si>
    <t>ΠΑΡΘΕΝΑ</t>
  </si>
  <si>
    <t>2ο ΕΠΑΛ ΔΡΑΜΑΣ</t>
  </si>
  <si>
    <t>ΚΟΛΟΒΟΥ</t>
  </si>
  <si>
    <t>ΠΑΠΑΝΙΚΟΛΑΟΥ</t>
  </si>
  <si>
    <t>1ο ΓΕΛ Ν. ΙΩΝΙΑΣ</t>
  </si>
  <si>
    <t>ΔΗΜΑΡΑΚΗ</t>
  </si>
  <si>
    <t>ΦΩΤΕΙΝΗ</t>
  </si>
  <si>
    <t>4ο ΓΕΛ ΚΟΖΑΝΗΣ</t>
  </si>
  <si>
    <t>ΣΤΡΑΝΤΖΑΛΗ</t>
  </si>
  <si>
    <t>ΓΕΛ Ν ΚΑΛΛΙΚΡΑΤΕΙΑΣ</t>
  </si>
  <si>
    <t>ΓΙΑΝΤΣΙΔΗ</t>
  </si>
  <si>
    <t>2ο ΓΕΛ ΦΑΡΣΑΛΩΝ</t>
  </si>
  <si>
    <t>ΜΠΟΥΚΟΥΒΑΛΑ</t>
  </si>
  <si>
    <t>ΚΑΪΣΙΔΟΥ</t>
  </si>
  <si>
    <t>2ο ΓΕΛ ΝΑΟΥΣΑΣ</t>
  </si>
  <si>
    <t>ΚΟΡΩΝΑΙΟΥ</t>
  </si>
  <si>
    <t>ΝΙΚΟΛΕΤΑ</t>
  </si>
  <si>
    <t>ΓΡΗΓΟΡΙΟΣ</t>
  </si>
  <si>
    <t>ΓΕΛ ΣΟΥΔΑΣ</t>
  </si>
  <si>
    <t>ΖΕΜΠΑΣΙΗ</t>
  </si>
  <si>
    <t>ΛΥΚΕΙΟ ΠΑΡΑΛΗΜΝΙΟΥ</t>
  </si>
  <si>
    <t>ΑΓΩΝΙΣΜΑ : ΔΙΣΚΟΣ ΑΓΟΡΙΑ</t>
  </si>
  <si>
    <t>ΝΙΚΗΦΟΡΟΣ</t>
  </si>
  <si>
    <t>13ο ΓΕΛ ΗΡΑΚΛΕΙΟΥ</t>
  </si>
  <si>
    <t>ΜΑΛΙΟΥΡΑΣ</t>
  </si>
  <si>
    <t>ΓΕΛ ΣΕΡΒΙΩΝ</t>
  </si>
  <si>
    <t>ΣΤΡΑΤΟΥΔΑΚΗΣ</t>
  </si>
  <si>
    <t>ΤΣΙΩΛΗΣ</t>
  </si>
  <si>
    <t>ΠΑΝΤΕΛΕΗΜΩΝ</t>
  </si>
  <si>
    <t>ΓΕΛ ΑΛΙΑΡΤΟΥ</t>
  </si>
  <si>
    <t>ΖΑΡΚΑΔΑΣ</t>
  </si>
  <si>
    <t>8ο ΓΕΛ ΒΟΛΟΥ</t>
  </si>
  <si>
    <t>ΚΑΠΤΕΛΛΙ</t>
  </si>
  <si>
    <t xml:space="preserve"> ΤΖΟΥΛΙΑΝΟ</t>
  </si>
  <si>
    <t>ΑΦΡΙΜ</t>
  </si>
  <si>
    <t>1ο ΕΠΑΛ ΔΡΑΜΑΣ</t>
  </si>
  <si>
    <t>ΣΤΑΥΡΑΚΗΣ</t>
  </si>
  <si>
    <t>ΚΑΡΤΣΙΝΙ</t>
  </si>
  <si>
    <t>ΜΙΧΑΛΙ</t>
  </si>
  <si>
    <t>ΔΗΜΗΤΡΑΚΗ</t>
  </si>
  <si>
    <t>ΘΑΝΑΣΗΣ</t>
  </si>
  <si>
    <t>ΒΑΓΓΕΛΗΣ</t>
  </si>
  <si>
    <t>ΕΠΑΛ ΖΑΚΥΝΘΟΥ</t>
  </si>
  <si>
    <t>ΓΑΛΑΝΑΚΗΣ</t>
  </si>
  <si>
    <t xml:space="preserve"> ΑΘΑΝΑΣΙΟΣ</t>
  </si>
  <si>
    <t>ΣΑΡΑΝΤΗΣ</t>
  </si>
  <si>
    <t>ΑΓΩΝΙΣΜΑ : ΑΚΟΝΤΙΟ ΚΟΡΙΤΣΙΑ</t>
  </si>
  <si>
    <t>ΗΜΕΡ/ΝΙΑ ΤΕΛΕΣΗΣ :  7/5/2014</t>
  </si>
  <si>
    <t>ΩΡΑ : 09:00 πμ.</t>
  </si>
  <si>
    <t>ΚΙΟΡΠΕΛΙΔΟΥ</t>
  </si>
  <si>
    <t>ΜΑΡΓΑΡΙΤΑ</t>
  </si>
  <si>
    <t>2ο ΓΕΛ ΝΕΑΠΟΛΗΣ</t>
  </si>
  <si>
    <t>ΚΑΡΑΧΑΛΙΟΥ</t>
  </si>
  <si>
    <t>ΜΠΑΣΑ</t>
  </si>
  <si>
    <t>ΜΠΑΡΔΥΛ</t>
  </si>
  <si>
    <t>ΓΕΛ ΖΑΧΑΡΩΣ</t>
  </si>
  <si>
    <t>ΓΙΑΝΝΟΠΟΥΛΟΥ</t>
  </si>
  <si>
    <t>ΤΡΥΦΩΝΟΣ</t>
  </si>
  <si>
    <t>ΛΥΚΕΙΟ ΑΓ. ΓΕΩΡΓΙΟΥ ΛΑΡΝ.</t>
  </si>
  <si>
    <t>ΠΑΡΔΑΛΗ</t>
  </si>
  <si>
    <t>ΓΕΛ ΑΓ ΝΙΚΟΛΑΟΥ</t>
  </si>
  <si>
    <t>ΜΑΝΙΟΥ</t>
  </si>
  <si>
    <t xml:space="preserve"> ΑΦΡΟΔΙΤΗ</t>
  </si>
  <si>
    <t>ΤΣΑΒΔΑΡΙΔΟΥ</t>
  </si>
  <si>
    <t>ΖΑΧΑΡΟΥΛΑ</t>
  </si>
  <si>
    <t>ΓΕΛ ΝΙΓΡΙΤΑΣ</t>
  </si>
  <si>
    <t>ΚΟΚΚΑΛΗ</t>
  </si>
  <si>
    <t>ΑΘΑΝΑΣΙΑ</t>
  </si>
  <si>
    <t>2ο ΓΕΛ ΤΡΙΚΑΛΩΝ</t>
  </si>
  <si>
    <t>ΑΡΑΜΠΑΤΖΗ</t>
  </si>
  <si>
    <t>ΓΚΟΓΚΟΛΑΚΗΣ</t>
  </si>
  <si>
    <t xml:space="preserve">  ΙΩΑΝΝΗΣ</t>
  </si>
  <si>
    <t>ΧΟΛΑΝΗΣ</t>
  </si>
  <si>
    <t>ΤΣΙΡΑΚΟΣ</t>
  </si>
  <si>
    <t>1ο ΓΕΛ ΗΡΑΚΛΕΙΟΥ</t>
  </si>
  <si>
    <t>ΗΝΓΚΛΙΣ</t>
  </si>
  <si>
    <t>ΛΟΡΕΝΖΟ-ΘΕΟΔΩΡΟΣ</t>
  </si>
  <si>
    <t>ΛΟΡΕΝΣ</t>
  </si>
  <si>
    <t>ΣΤΑΥΡΙΔΗΣ</t>
  </si>
  <si>
    <t>1ο ΓΕΛ ΧΑΝΙΩΝ</t>
  </si>
  <si>
    <t>1ο ΕΠΑΛ ΤΡΙΚΑΛΩΝ</t>
  </si>
  <si>
    <t>ΠΛΑΤΗΣ</t>
  </si>
  <si>
    <t>2ο ΓΕΛ ΑΡΓΟΥΣ</t>
  </si>
  <si>
    <r>
      <t>2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ΕΠΑΛ ΜΥΤΙΛΗΝΗΣ</t>
    </r>
  </si>
  <si>
    <t>ΚΟΛΩΝΙΑΣ</t>
  </si>
  <si>
    <t>3ο ΓΕΛ ΑΓΡΙΝΙΟΥ</t>
  </si>
  <si>
    <t>ΑΓΩΝΙΣΜΑ : ΑΚΟΝΤΙΟ ΑΓΟΡΙΑ</t>
  </si>
  <si>
    <t>ΒΑΚΡΟΠΟΥΛΟΥ</t>
  </si>
  <si>
    <t>ΒΙΟΛΑΚΗ</t>
  </si>
  <si>
    <t>5ο ΓΕΛ ΗΡΑΚΛΕΙΟΥ</t>
  </si>
  <si>
    <t>ΚΟΝΤΟΓΙΑΝΝΗ</t>
  </si>
  <si>
    <t xml:space="preserve">7ο ΓΕΛ ΗΡΑΚΛΕΙΟΥ </t>
  </si>
  <si>
    <t>ΑΡΓΥΡΗ</t>
  </si>
  <si>
    <t>8ο ΓΕΛ ΤΡΙΚΑΛΩΝ</t>
  </si>
  <si>
    <t>ΔΑΣΚΑΛΟΓΙΑΝΝΗ</t>
  </si>
  <si>
    <t>5160/3</t>
  </si>
  <si>
    <t>ΠΛΕΞΙΔΑ</t>
  </si>
  <si>
    <t>ΝΤΑΝΙΕΛΑ</t>
  </si>
  <si>
    <t>ΙΟΡΔΑΝΗΣ</t>
  </si>
  <si>
    <t>ΦΟΡΟΥΜ</t>
  </si>
  <si>
    <t>ΚΑΡΑΣΤΟΓΙΑΝΝΗ</t>
  </si>
  <si>
    <t>2ο ΓΕΛ ΠΤΟΛΕΜΑΪΔΑΣ</t>
  </si>
  <si>
    <t>ΚΑΛΑΪΤΖΗΣ</t>
  </si>
  <si>
    <t>ΑΝΑΣΤΑΣΑΚΗΣ</t>
  </si>
  <si>
    <t>ΕΥΤΥΧΙΟΣ</t>
  </si>
  <si>
    <t>ΚΟΡΑΚΙΔΗΣ</t>
  </si>
  <si>
    <t>ΒΙΝΑΤΣΕΛΑΣ</t>
  </si>
  <si>
    <t>2ο ΓΕΛ ΤΡΙΠΟΛΗΣ</t>
  </si>
  <si>
    <t>ΒΕΡΓΕΡΑΚΗΣ</t>
  </si>
  <si>
    <t>ΓΕΛ ΕΛ.ΒΕΝΙΖ. ΧΑΝΙΩΝ</t>
  </si>
  <si>
    <t>ΓΟΥΜΕΝΑΚΗΣ</t>
  </si>
  <si>
    <t xml:space="preserve"> ΕΛΕΥΘΕΡΙΟΣ</t>
  </si>
  <si>
    <t>ΚΛΑΤΣΙΑΣ</t>
  </si>
  <si>
    <t>ΠΡΟΔΡΟΜΟΣ</t>
  </si>
  <si>
    <t>ΛΥΚΕΙΟ ΙΔΑΛΙΟΥ</t>
  </si>
  <si>
    <t>ΜΠΕΪΚΟΣ</t>
  </si>
  <si>
    <t>ΠΡΟΔΑΝΑΣ</t>
  </si>
  <si>
    <t xml:space="preserve"> ΑΛΕΞΙΟΣ</t>
  </si>
  <si>
    <t>ΑΓΩΝΙΣΜΑ : ΣΦΥΡΑ ΑΓΟΡΙΑ</t>
  </si>
  <si>
    <t>ΩΡΑ : 11:30 πμ.</t>
  </si>
  <si>
    <t>ΑΓΩΝΙΣΜΑ : ΣΦΥΡΑ ΚΟΡΙΤΣΙΑ</t>
  </si>
  <si>
    <t>DNF</t>
  </si>
  <si>
    <t>A</t>
  </si>
  <si>
    <r>
      <t> 1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ΕΠΑΛ Ν. ΙΩΝΙΑΣ</t>
    </r>
  </si>
  <si>
    <r>
      <t> 1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ΚΑΛΛΙΘΕΑΣ</t>
    </r>
  </si>
  <si>
    <r>
      <t> 4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ΑΛΙΜΟΥ</t>
    </r>
  </si>
  <si>
    <t>1,05,18</t>
  </si>
  <si>
    <t>1,03,97</t>
  </si>
  <si>
    <t>1,03,39</t>
  </si>
  <si>
    <t>1,05,97</t>
  </si>
  <si>
    <t>1,06,08</t>
  </si>
  <si>
    <t>1,04,15</t>
  </si>
  <si>
    <t>1,02,57</t>
  </si>
  <si>
    <t>1,08,45</t>
  </si>
  <si>
    <t>1,00,63</t>
  </si>
  <si>
    <t>1,03,68</t>
  </si>
  <si>
    <t>1,01,64</t>
  </si>
  <si>
    <t>Α</t>
  </si>
  <si>
    <r>
      <t> 4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ΑΜΑΡΟΥΣΙΟΥ</t>
    </r>
  </si>
  <si>
    <t>1,58,12</t>
  </si>
  <si>
    <t>2,04,58</t>
  </si>
  <si>
    <t>2,00,72</t>
  </si>
  <si>
    <t>2,01,30</t>
  </si>
  <si>
    <t>2,00,67</t>
  </si>
  <si>
    <t>2,00,32</t>
  </si>
  <si>
    <t>2,11,32</t>
  </si>
  <si>
    <t>2,03,93</t>
  </si>
  <si>
    <t>2,20,92</t>
  </si>
  <si>
    <t>2,19,41</t>
  </si>
  <si>
    <t>2,18,75</t>
  </si>
  <si>
    <t>2,20,19</t>
  </si>
  <si>
    <t>2,23,32</t>
  </si>
  <si>
    <t>2,21,05</t>
  </si>
  <si>
    <t>2,26,07</t>
  </si>
  <si>
    <t>2,28,02</t>
  </si>
  <si>
    <t>6,17,27</t>
  </si>
  <si>
    <t>6,24,37</t>
  </si>
  <si>
    <t>6,28,26</t>
  </si>
  <si>
    <t>6,21,88</t>
  </si>
  <si>
    <t>6,37,78</t>
  </si>
  <si>
    <t>6,39,37</t>
  </si>
  <si>
    <t>6,58,16</t>
  </si>
  <si>
    <t>DNS</t>
  </si>
  <si>
    <t>7,37,44</t>
  </si>
  <si>
    <t>7,29,78</t>
  </si>
  <si>
    <t>7,33,86</t>
  </si>
  <si>
    <t>7,48,66</t>
  </si>
  <si>
    <t>7,59,20</t>
  </si>
  <si>
    <t>7,50,85</t>
  </si>
  <si>
    <t>8,25,43</t>
  </si>
  <si>
    <t>4,04,61</t>
  </si>
  <si>
    <t>4,06,52</t>
  </si>
  <si>
    <t>4,05,50</t>
  </si>
  <si>
    <t>4,02,11</t>
  </si>
  <si>
    <t>4,17,69</t>
  </si>
  <si>
    <t>4,19,53</t>
  </si>
  <si>
    <t>4,31,59</t>
  </si>
  <si>
    <t>4,43,93</t>
  </si>
  <si>
    <t>4,48,58</t>
  </si>
  <si>
    <t>5,00,82</t>
  </si>
  <si>
    <t>4,57,49</t>
  </si>
  <si>
    <t>4,53,03</t>
  </si>
  <si>
    <t>5,07,40</t>
  </si>
  <si>
    <t>5,11,15</t>
  </si>
  <si>
    <t>5,03,95</t>
  </si>
  <si>
    <r>
      <t> 3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ΓΕΛ ΑΓ. ΠΑΡΑΣΚΕΥΗΣ</t>
    </r>
  </si>
  <si>
    <r>
      <t>2</t>
    </r>
    <r>
      <rPr>
        <vertAlign val="superscript"/>
        <sz val="12"/>
        <color indexed="8"/>
        <rFont val="Calibri"/>
        <family val="2"/>
      </rPr>
      <t>ο</t>
    </r>
    <r>
      <rPr>
        <sz val="12"/>
        <color indexed="8"/>
        <rFont val="Calibri"/>
        <family val="2"/>
      </rPr>
      <t xml:space="preserve"> ΕΠΑΛ ΜΥΤΙΛΗΝΗΣ</t>
    </r>
  </si>
  <si>
    <t>10,38,95</t>
  </si>
  <si>
    <t>10,33,12</t>
  </si>
  <si>
    <t>11,14,47</t>
  </si>
  <si>
    <t>10,58,90</t>
  </si>
  <si>
    <t>11,09,16</t>
  </si>
  <si>
    <t>11,31,63</t>
  </si>
  <si>
    <t>10,43,78</t>
  </si>
  <si>
    <t>11,46,30</t>
  </si>
  <si>
    <t>8,52,64</t>
  </si>
  <si>
    <t>9,01,42</t>
  </si>
  <si>
    <t>9,05,92</t>
  </si>
  <si>
    <t>9,10,53</t>
  </si>
  <si>
    <t>9,04,01</t>
  </si>
  <si>
    <t>9,26,32</t>
  </si>
  <si>
    <t>9,11,88</t>
  </si>
  <si>
    <t>9,39,12</t>
  </si>
  <si>
    <t>ΠΑΠΟΥΤΣΗΣ</t>
  </si>
  <si>
    <t>ΡΑΝΣΟΝ</t>
  </si>
  <si>
    <t>ΑΛΕΞΙΟΣ</t>
  </si>
  <si>
    <t>ΓΕΛ ΑΙΓΙΝΑΣ</t>
  </si>
  <si>
    <t>ΠΑΣΧΟΣ</t>
  </si>
  <si>
    <t>ΦΙΝΚ</t>
  </si>
  <si>
    <t>ΙΒΑΝ</t>
  </si>
  <si>
    <t>ΒΟΥΤΟΥΦΙΑΝΑΚΗΣ</t>
  </si>
  <si>
    <t>ΡΑΦΑΗΛ-ΓΡΗΓΟΡΙΟΣ</t>
  </si>
  <si>
    <t>ΓΕΛ ΜΕΛΕΣΣΩΝ</t>
  </si>
  <si>
    <t>ΜΠΑΤΡΑΣ</t>
  </si>
  <si>
    <t>1ο ΓΕΛ ΒΟΛΟΥ</t>
  </si>
  <si>
    <t>ΜΑΝΟΝΑΣ</t>
  </si>
  <si>
    <t>ΙΓΝΑΤΙΔΗΣ</t>
  </si>
  <si>
    <t>ΠΕΡΜΑΝΤΟΓΙΑ</t>
  </si>
  <si>
    <t>ΕΠΑΛ ΑΛΕΞΑΝΔΡΕΙΑΣ</t>
  </si>
  <si>
    <t>ΛΟΓΔΑΝΙΔΗΣ</t>
  </si>
  <si>
    <t>ΜΑΣΟΥΡΑΣ</t>
  </si>
  <si>
    <t>1ο ΕΠΑΛ ΛΑΡΙΣΑΣ</t>
  </si>
  <si>
    <t>ΚΑΡΑΣΑΝΤΕΣ</t>
  </si>
  <si>
    <t>9ο ΓΕΛ ΛΑΜΙΑΣ</t>
  </si>
  <si>
    <t>ΛΥΚΕΙΟ ΓΕΡΟΣΚΗΠΟΥ</t>
  </si>
  <si>
    <r>
      <rPr>
        <b/>
        <sz val="16"/>
        <color indexed="56"/>
        <rFont val="Arial Greek"/>
        <family val="0"/>
      </rPr>
      <t>ΕΛΛΗΝΙΚΗ ΔΗΜΟΚΡΑΤΙΑ</t>
    </r>
    <r>
      <rPr>
        <sz val="16"/>
        <color indexed="56"/>
        <rFont val="Arial Greek"/>
        <family val="0"/>
      </rPr>
      <t xml:space="preserve"> </t>
    </r>
    <r>
      <rPr>
        <sz val="14"/>
        <color indexed="56"/>
        <rFont val="Arial Greek"/>
        <family val="0"/>
      </rPr>
      <t xml:space="preserve">               </t>
    </r>
    <r>
      <rPr>
        <b/>
        <sz val="13"/>
        <color indexed="56"/>
        <rFont val="Arial Greek"/>
        <family val="0"/>
      </rPr>
      <t xml:space="preserve">Υπουργείο Παιδείας &amp; Θρησκευμάτων </t>
    </r>
  </si>
  <si>
    <t>ΗΜΕΡ/ΝΙΑ ΤΕΛΕΣΗΣ : ΜΑΡΟΥΣΙ - ΑΤΤΙΚΗΣ</t>
  </si>
  <si>
    <t>ΣΤΑΔΙΟ : Ο.Α.Κ.Α ¨ΣΠΥΡΟΣ ΛΟΥΗΣ"</t>
  </si>
  <si>
    <t>ΔΟΥΔΟΥΜΟΠΟΥΛΟΥ</t>
  </si>
  <si>
    <t>ΚΑΡΑΠΑΝΟΥ</t>
  </si>
  <si>
    <t>ΜΟΤΣΑΝ-ΑΡΜΕΝ</t>
  </si>
  <si>
    <t>ΚΥΡΙΑΚΟΠΟΥΛΟΥ</t>
  </si>
  <si>
    <t>ΛΥΡΗ</t>
  </si>
  <si>
    <t>ΡΕΝΑΤΕ</t>
  </si>
  <si>
    <t>ΜΑΥΡΟΜΜΑΤΗ</t>
  </si>
  <si>
    <t>ΣΤΑΜΑΤΟΠΟΥΛΟΥ</t>
  </si>
  <si>
    <t>ΞΥΔΩΝΑ</t>
  </si>
  <si>
    <t>ΟΝΤΟΥΤΟΛΑ</t>
  </si>
  <si>
    <t>ΜΕΛΙΝΑ-ΓΙΑΣΜΙΝ</t>
  </si>
  <si>
    <t>ΚΑΛΤΣΟΥΝΗ</t>
  </si>
  <si>
    <t>ΑΝΝΑ-ΜΑΡΙΑ</t>
  </si>
  <si>
    <t>ΠΕΤΡΙΔΟΥ</t>
  </si>
  <si>
    <t>ΤΕΡΖΗ</t>
  </si>
  <si>
    <t>ΛΟΥΚΙΔΟΥ</t>
  </si>
  <si>
    <t>ΕΥΑΝΘΙΑ-ΔΕΣΠΟΙΝΑ</t>
  </si>
  <si>
    <t>ΑΝΕΜΟΣ Α-0,3   Β+1,7</t>
  </si>
  <si>
    <t>ΓΙΟΡΔΑΜΝΗ</t>
  </si>
  <si>
    <t>ΜΑΡΙΑ ΑΙΚΑΤΕΡΙΝΗ</t>
  </si>
  <si>
    <t>ΚΑΣΤΡΙΝΟΥ</t>
  </si>
  <si>
    <t>ΜΠΕΡΑΤΗ</t>
  </si>
  <si>
    <t>ΖΑΧΑΡΟΥΔΗ</t>
  </si>
  <si>
    <t>ΒΑΚΑΔΑΡΗ</t>
  </si>
  <si>
    <t>ΤΣΕΚΡΕΖΙ</t>
  </si>
  <si>
    <t>ΑΝΤΖΕΛΑ</t>
  </si>
  <si>
    <t>ΝΤΟΥΚΑ</t>
  </si>
  <si>
    <t>ΑΝΤΟΡΙΝΑ</t>
  </si>
  <si>
    <t>ΠΙΣΙΑΡΑ</t>
  </si>
  <si>
    <t>ΜΑΡΙΑΝΝΑ</t>
  </si>
  <si>
    <t>ΓΚΕΛΗ</t>
  </si>
  <si>
    <t>ΤΑΡΕ</t>
  </si>
  <si>
    <t>ΖΕΚΟΥ</t>
  </si>
  <si>
    <t>ΑΝΘΗ</t>
  </si>
  <si>
    <t>ΠΛΗΣΙΩΤΗ</t>
  </si>
  <si>
    <t>ΠΟΛΥΤΙΜΗ</t>
  </si>
  <si>
    <t>ΜΠΟΥΣΟΥΛΑ</t>
  </si>
  <si>
    <t> ΚΩΝΣΤΑΝΤΙΝΑ</t>
  </si>
  <si>
    <t>ΑΝΕΜΟΣ Γ +0,6  Δ+0,7</t>
  </si>
  <si>
    <t>43,31,81</t>
  </si>
  <si>
    <t>46,24,02</t>
  </si>
  <si>
    <t>48,39,98</t>
  </si>
  <si>
    <t>51,22,64</t>
  </si>
  <si>
    <t>56,52,38</t>
  </si>
  <si>
    <t>49,42,88</t>
  </si>
  <si>
    <t>45,16,16</t>
  </si>
  <si>
    <t>52,09,96</t>
  </si>
  <si>
    <t>25,26,44</t>
  </si>
  <si>
    <t>26,26,55</t>
  </si>
  <si>
    <t>27,07,01</t>
  </si>
  <si>
    <t>27,40,35</t>
  </si>
  <si>
    <t>27,41,94</t>
  </si>
  <si>
    <t>30,14,54</t>
  </si>
  <si>
    <t>29,17,07</t>
  </si>
  <si>
    <t>28,42,91</t>
  </si>
  <si>
    <t>29,22,98</t>
  </si>
  <si>
    <t>25,53,55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</si>
</sst>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</numFmts>
  <fonts count="83">
    <font>
      <sz val="10"/>
      <name val="Arial Greek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56"/>
      <name val="Arial Greek"/>
      <family val="0"/>
    </font>
    <font>
      <sz val="12"/>
      <color indexed="8"/>
      <name val="Calibri"/>
      <family val="2"/>
    </font>
    <font>
      <b/>
      <sz val="10"/>
      <color indexed="30"/>
      <name val="Arial Greek"/>
      <family val="0"/>
    </font>
    <font>
      <b/>
      <sz val="20"/>
      <name val="Arial Greek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 Greek"/>
      <family val="0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Arial Greek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8"/>
      <name val="Arial Greek"/>
      <family val="0"/>
    </font>
    <font>
      <b/>
      <sz val="7"/>
      <name val="Arial Greek"/>
      <family val="0"/>
    </font>
    <font>
      <sz val="7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1"/>
      <name val="Arial Greek"/>
      <family val="0"/>
    </font>
    <font>
      <b/>
      <sz val="9"/>
      <name val="Arial Greek"/>
      <family val="0"/>
    </font>
    <font>
      <b/>
      <sz val="14"/>
      <name val="Arial Greek"/>
      <family val="0"/>
    </font>
    <font>
      <sz val="9"/>
      <name val="Arial Greek"/>
      <family val="0"/>
    </font>
    <font>
      <sz val="6"/>
      <name val="Arial Greek"/>
      <family val="2"/>
    </font>
    <font>
      <b/>
      <sz val="24"/>
      <color indexed="8"/>
      <name val="Calibri"/>
      <family val="2"/>
    </font>
    <font>
      <b/>
      <sz val="10"/>
      <name val="Calibri"/>
      <family val="2"/>
    </font>
    <font>
      <sz val="8"/>
      <name val="Arial Greek"/>
      <family val="0"/>
    </font>
    <font>
      <sz val="16"/>
      <name val="Calibri"/>
      <family val="2"/>
    </font>
    <font>
      <sz val="16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4"/>
      <color indexed="56"/>
      <name val="Arial Greek"/>
      <family val="0"/>
    </font>
    <font>
      <b/>
      <sz val="16"/>
      <color indexed="56"/>
      <name val="Arial Greek"/>
      <family val="0"/>
    </font>
    <font>
      <b/>
      <sz val="13"/>
      <color indexed="56"/>
      <name val="Arial Greek"/>
      <family val="0"/>
    </font>
    <font>
      <sz val="16"/>
      <color indexed="56"/>
      <name val="Arial Greek"/>
      <family val="0"/>
    </font>
    <font>
      <vertAlign val="superscript"/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56"/>
      <name val="Arial Greek"/>
      <family val="0"/>
    </font>
    <font>
      <sz val="7"/>
      <color indexed="10"/>
      <name val="Arial Greek"/>
      <family val="0"/>
    </font>
    <font>
      <sz val="14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Calibri"/>
      <family val="2"/>
    </font>
    <font>
      <b/>
      <u val="single"/>
      <sz val="11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u val="single"/>
      <sz val="11"/>
      <color rgb="FF002060"/>
      <name val="Arial Greek"/>
      <family val="0"/>
    </font>
    <font>
      <sz val="14"/>
      <color rgb="FF002060"/>
      <name val="Arial Gree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8" fillId="0" borderId="0">
      <alignment/>
      <protection/>
    </xf>
    <xf numFmtId="0" fontId="65" fillId="20" borderId="1" applyNumberFormat="0" applyAlignment="0" applyProtection="0"/>
    <xf numFmtId="0" fontId="66" fillId="21" borderId="2" applyNumberForma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7" fillId="28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1" applyNumberFormat="0" applyAlignment="0" applyProtection="0"/>
  </cellStyleXfs>
  <cellXfs count="603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1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1" fontId="14" fillId="0" borderId="38" xfId="0" applyNumberFormat="1" applyFont="1" applyBorder="1" applyAlignment="1">
      <alignment horizontal="left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/>
    </xf>
    <xf numFmtId="0" fontId="20" fillId="0" borderId="41" xfId="0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left" vertical="center"/>
    </xf>
    <xf numFmtId="1" fontId="11" fillId="0" borderId="42" xfId="0" applyNumberFormat="1" applyFont="1" applyBorder="1" applyAlignment="1">
      <alignment horizontal="left" vertical="center"/>
    </xf>
    <xf numFmtId="1" fontId="11" fillId="0" borderId="25" xfId="0" applyNumberFormat="1" applyFont="1" applyBorder="1" applyAlignment="1">
      <alignment horizontal="left" vertical="center"/>
    </xf>
    <xf numFmtId="1" fontId="23" fillId="0" borderId="25" xfId="0" applyNumberFormat="1" applyFont="1" applyBorder="1" applyAlignment="1">
      <alignment horizontal="left" vertical="center"/>
    </xf>
    <xf numFmtId="1" fontId="23" fillId="0" borderId="42" xfId="0" applyNumberFormat="1" applyFont="1" applyBorder="1" applyAlignment="1">
      <alignment horizontal="left" vertical="center"/>
    </xf>
    <xf numFmtId="2" fontId="23" fillId="0" borderId="30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left" vertical="center"/>
    </xf>
    <xf numFmtId="1" fontId="11" fillId="0" borderId="18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 vertical="center"/>
    </xf>
    <xf numFmtId="1" fontId="23" fillId="0" borderId="18" xfId="0" applyNumberFormat="1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3" fillId="0" borderId="49" xfId="0" applyNumberFormat="1" applyFont="1" applyBorder="1" applyAlignment="1">
      <alignment horizontal="left" vertical="center"/>
    </xf>
    <xf numFmtId="1" fontId="23" fillId="0" borderId="38" xfId="0" applyNumberFormat="1" applyFont="1" applyBorder="1" applyAlignment="1">
      <alignment horizontal="left" vertical="center"/>
    </xf>
    <xf numFmtId="1" fontId="23" fillId="0" borderId="50" xfId="0" applyNumberFormat="1" applyFont="1" applyBorder="1" applyAlignment="1">
      <alignment horizontal="left" vertical="center"/>
    </xf>
    <xf numFmtId="0" fontId="23" fillId="0" borderId="4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2" fontId="23" fillId="0" borderId="38" xfId="0" applyNumberFormat="1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23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10" fillId="33" borderId="58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left" vertical="center"/>
    </xf>
    <xf numFmtId="0" fontId="19" fillId="33" borderId="36" xfId="0" applyFont="1" applyFill="1" applyBorder="1" applyAlignment="1">
      <alignment horizontal="left" vertical="center"/>
    </xf>
    <xf numFmtId="0" fontId="13" fillId="0" borderId="35" xfId="0" applyFont="1" applyBorder="1" applyAlignment="1">
      <alignment horizontal="left"/>
    </xf>
    <xf numFmtId="0" fontId="11" fillId="33" borderId="58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left" vertical="center"/>
    </xf>
    <xf numFmtId="2" fontId="17" fillId="0" borderId="30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2" fontId="27" fillId="0" borderId="42" xfId="0" applyNumberFormat="1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16" fillId="0" borderId="47" xfId="0" applyFont="1" applyFill="1" applyBorder="1" applyAlignment="1">
      <alignment horizontal="left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28" fillId="0" borderId="46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29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29" fillId="0" borderId="64" xfId="0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left" vertical="center"/>
    </xf>
    <xf numFmtId="1" fontId="23" fillId="0" borderId="20" xfId="0" applyNumberFormat="1" applyFont="1" applyBorder="1" applyAlignment="1">
      <alignment horizontal="left" vertical="center"/>
    </xf>
    <xf numFmtId="1" fontId="23" fillId="0" borderId="32" xfId="0" applyNumberFormat="1" applyFont="1" applyBorder="1" applyAlignment="1">
      <alignment horizontal="left" vertical="center"/>
    </xf>
    <xf numFmtId="0" fontId="13" fillId="33" borderId="35" xfId="0" applyFont="1" applyFill="1" applyBorder="1" applyAlignment="1">
      <alignment horizontal="left"/>
    </xf>
    <xf numFmtId="0" fontId="13" fillId="33" borderId="36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2" fontId="17" fillId="0" borderId="19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4" xfId="0" applyFont="1" applyBorder="1" applyAlignment="1">
      <alignment horizontal="left" vertical="center"/>
    </xf>
    <xf numFmtId="0" fontId="17" fillId="0" borderId="6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2" fontId="17" fillId="0" borderId="34" xfId="0" applyNumberFormat="1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" fontId="27" fillId="0" borderId="69" xfId="0" applyNumberFormat="1" applyFont="1" applyFill="1" applyBorder="1" applyAlignment="1">
      <alignment horizontal="center" vertical="center"/>
    </xf>
    <xf numFmtId="1" fontId="27" fillId="0" borderId="58" xfId="0" applyNumberFormat="1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70" xfId="0" applyNumberFormat="1" applyFont="1" applyFill="1" applyBorder="1" applyAlignment="1">
      <alignment horizontal="center" vertical="center"/>
    </xf>
    <xf numFmtId="2" fontId="14" fillId="0" borderId="71" xfId="0" applyNumberFormat="1" applyFont="1" applyFill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30" fillId="33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2" fontId="19" fillId="0" borderId="15" xfId="0" applyNumberFormat="1" applyFont="1" applyFill="1" applyBorder="1" applyAlignment="1">
      <alignment horizontal="left" vertical="center"/>
    </xf>
    <xf numFmtId="2" fontId="17" fillId="0" borderId="15" xfId="0" applyNumberFormat="1" applyFont="1" applyFill="1" applyBorder="1" applyAlignment="1">
      <alignment horizontal="left" vertical="center"/>
    </xf>
    <xf numFmtId="2" fontId="33" fillId="0" borderId="16" xfId="0" applyNumberFormat="1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left" vertical="center"/>
    </xf>
    <xf numFmtId="2" fontId="34" fillId="0" borderId="15" xfId="0" applyNumberFormat="1" applyFont="1" applyFill="1" applyBorder="1" applyAlignment="1">
      <alignment horizontal="left" vertical="center"/>
    </xf>
    <xf numFmtId="0" fontId="10" fillId="33" borderId="58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1" fillId="33" borderId="58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0" fontId="35" fillId="33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left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left"/>
    </xf>
    <xf numFmtId="0" fontId="80" fillId="0" borderId="15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2" fontId="80" fillId="0" borderId="15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0" fontId="80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center"/>
    </xf>
    <xf numFmtId="0" fontId="81" fillId="33" borderId="0" xfId="0" applyFont="1" applyFill="1" applyAlignment="1">
      <alignment vertical="top"/>
    </xf>
    <xf numFmtId="0" fontId="14" fillId="0" borderId="15" xfId="0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1" fontId="4" fillId="0" borderId="25" xfId="0" applyNumberFormat="1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80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" fontId="41" fillId="0" borderId="16" xfId="0" applyNumberFormat="1" applyFont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2" fontId="33" fillId="0" borderId="16" xfId="0" applyNumberFormat="1" applyFont="1" applyFill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2" fontId="34" fillId="0" borderId="15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2" fontId="33" fillId="0" borderId="15" xfId="0" applyNumberFormat="1" applyFont="1" applyFill="1" applyBorder="1" applyAlignment="1">
      <alignment horizontal="left" vertical="center"/>
    </xf>
    <xf numFmtId="1" fontId="41" fillId="0" borderId="15" xfId="0" applyNumberFormat="1" applyFont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4" fontId="33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38" xfId="0" applyNumberFormat="1" applyFont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vertical="center"/>
    </xf>
    <xf numFmtId="2" fontId="41" fillId="0" borderId="16" xfId="0" applyNumberFormat="1" applyFont="1" applyFill="1" applyBorder="1" applyAlignment="1">
      <alignment horizontal="center" vertical="center"/>
    </xf>
    <xf numFmtId="2" fontId="42" fillId="0" borderId="15" xfId="0" applyNumberFormat="1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25" fillId="0" borderId="59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left" vertical="center"/>
    </xf>
    <xf numFmtId="2" fontId="17" fillId="0" borderId="45" xfId="0" applyNumberFormat="1" applyFont="1" applyBorder="1" applyAlignment="1">
      <alignment horizontal="center" vertical="center"/>
    </xf>
    <xf numFmtId="2" fontId="14" fillId="0" borderId="72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25" fillId="0" borderId="60" xfId="0" applyFont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25" fillId="0" borderId="60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2" fontId="17" fillId="0" borderId="73" xfId="0" applyNumberFormat="1" applyFont="1" applyBorder="1" applyAlignment="1">
      <alignment horizontal="center" vertical="center"/>
    </xf>
    <xf numFmtId="0" fontId="43" fillId="33" borderId="0" xfId="0" applyFont="1" applyFill="1" applyAlignment="1">
      <alignment vertical="top"/>
    </xf>
    <xf numFmtId="1" fontId="45" fillId="0" borderId="25" xfId="0" applyNumberFormat="1" applyFont="1" applyBorder="1" applyAlignment="1">
      <alignment horizontal="left" vertical="center"/>
    </xf>
    <xf numFmtId="1" fontId="45" fillId="0" borderId="42" xfId="0" applyNumberFormat="1" applyFont="1" applyBorder="1" applyAlignment="1">
      <alignment horizontal="left" vertical="center"/>
    </xf>
    <xf numFmtId="2" fontId="41" fillId="0" borderId="16" xfId="0" applyNumberFormat="1" applyFont="1" applyFill="1" applyBorder="1" applyAlignment="1">
      <alignment horizontal="left" vertical="center"/>
    </xf>
    <xf numFmtId="0" fontId="45" fillId="0" borderId="31" xfId="0" applyFont="1" applyBorder="1" applyAlignment="1">
      <alignment horizontal="center" vertical="center"/>
    </xf>
    <xf numFmtId="2" fontId="45" fillId="0" borderId="30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2" fontId="45" fillId="0" borderId="25" xfId="0" applyNumberFormat="1" applyFont="1" applyBorder="1" applyAlignment="1">
      <alignment horizontal="center" vertical="center"/>
    </xf>
    <xf numFmtId="1" fontId="45" fillId="0" borderId="25" xfId="0" applyNumberFormat="1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left" vertical="center"/>
    </xf>
    <xf numFmtId="1" fontId="45" fillId="0" borderId="18" xfId="0" applyNumberFormat="1" applyFont="1" applyBorder="1" applyAlignment="1">
      <alignment horizontal="left" vertical="center"/>
    </xf>
    <xf numFmtId="2" fontId="42" fillId="0" borderId="15" xfId="0" applyNumberFormat="1" applyFont="1" applyFill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2" fontId="41" fillId="0" borderId="15" xfId="0" applyNumberFormat="1" applyFont="1" applyFill="1" applyBorder="1" applyAlignment="1">
      <alignment horizontal="left" vertical="center"/>
    </xf>
    <xf numFmtId="2" fontId="42" fillId="0" borderId="15" xfId="0" applyNumberFormat="1" applyFont="1" applyFill="1" applyBorder="1" applyAlignment="1">
      <alignment horizontal="left" vertical="center"/>
    </xf>
    <xf numFmtId="2" fontId="41" fillId="0" borderId="15" xfId="0" applyNumberFormat="1" applyFont="1" applyFill="1" applyBorder="1" applyAlignment="1">
      <alignment horizontal="left" vertical="center"/>
    </xf>
    <xf numFmtId="2" fontId="23" fillId="0" borderId="14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1" fontId="41" fillId="0" borderId="30" xfId="0" applyNumberFormat="1" applyFont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1" fontId="41" fillId="0" borderId="25" xfId="0" applyNumberFormat="1" applyFont="1" applyBorder="1" applyAlignment="1">
      <alignment horizontal="left" vertical="center"/>
    </xf>
    <xf numFmtId="1" fontId="41" fillId="0" borderId="42" xfId="0" applyNumberFormat="1" applyFont="1" applyBorder="1" applyAlignment="1">
      <alignment horizontal="left" vertical="center"/>
    </xf>
    <xf numFmtId="2" fontId="41" fillId="0" borderId="16" xfId="0" applyNumberFormat="1" applyFont="1" applyFill="1" applyBorder="1" applyAlignment="1">
      <alignment horizontal="left" vertical="center"/>
    </xf>
    <xf numFmtId="0" fontId="41" fillId="0" borderId="31" xfId="0" applyFont="1" applyBorder="1" applyAlignment="1">
      <alignment horizontal="center" vertical="center"/>
    </xf>
    <xf numFmtId="2" fontId="41" fillId="0" borderId="30" xfId="0" applyNumberFormat="1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1" fontId="41" fillId="0" borderId="30" xfId="0" applyNumberFormat="1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1" fontId="41" fillId="0" borderId="25" xfId="0" applyNumberFormat="1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1" fontId="41" fillId="0" borderId="14" xfId="0" applyNumberFormat="1" applyFont="1" applyBorder="1" applyAlignment="1">
      <alignment horizontal="left" vertical="center"/>
    </xf>
    <xf numFmtId="1" fontId="41" fillId="0" borderId="15" xfId="0" applyNumberFormat="1" applyFont="1" applyBorder="1" applyAlignment="1">
      <alignment horizontal="left" vertical="center"/>
    </xf>
    <xf numFmtId="1" fontId="41" fillId="0" borderId="18" xfId="0" applyNumberFormat="1" applyFont="1" applyBorder="1" applyAlignment="1">
      <alignment horizontal="left" vertical="center"/>
    </xf>
    <xf numFmtId="2" fontId="42" fillId="0" borderId="15" xfId="0" applyNumberFormat="1" applyFont="1" applyFill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left" vertical="center"/>
    </xf>
    <xf numFmtId="172" fontId="4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82" fillId="33" borderId="0" xfId="0" applyFont="1" applyFill="1" applyAlignment="1">
      <alignment horizontal="center" wrapText="1"/>
    </xf>
    <xf numFmtId="0" fontId="2" fillId="33" borderId="0" xfId="0" applyFont="1" applyFill="1" applyAlignment="1" quotePrefix="1">
      <alignment horizontal="right"/>
    </xf>
    <xf numFmtId="0" fontId="1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3" fillId="0" borderId="3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10" fillId="33" borderId="58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1" fillId="33" borderId="5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0" fillId="0" borderId="27" xfId="0" applyFont="1" applyBorder="1" applyAlignment="1">
      <alignment horizontal="center" vertical="center" textRotation="60" wrapText="1"/>
    </xf>
    <xf numFmtId="0" fontId="20" fillId="0" borderId="77" xfId="0" applyFont="1" applyBorder="1" applyAlignment="1">
      <alignment horizontal="center" vertical="center" textRotation="60" wrapText="1"/>
    </xf>
    <xf numFmtId="0" fontId="20" fillId="0" borderId="0" xfId="0" applyFont="1" applyBorder="1" applyAlignment="1">
      <alignment horizontal="center" vertical="center" textRotation="60" wrapText="1"/>
    </xf>
    <xf numFmtId="0" fontId="20" fillId="0" borderId="78" xfId="0" applyFont="1" applyBorder="1" applyAlignment="1">
      <alignment horizontal="center" vertical="center" textRotation="60" wrapText="1"/>
    </xf>
    <xf numFmtId="0" fontId="20" fillId="0" borderId="6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44" fillId="34" borderId="41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textRotation="60" wrapText="1"/>
    </xf>
    <xf numFmtId="0" fontId="0" fillId="0" borderId="41" xfId="0" applyBorder="1" applyAlignment="1">
      <alignment horizontal="center" vertical="center" textRotation="60" wrapText="1"/>
    </xf>
    <xf numFmtId="0" fontId="22" fillId="0" borderId="41" xfId="0" applyFont="1" applyFill="1" applyBorder="1" applyAlignment="1">
      <alignment horizontal="center" vertical="center" wrapText="1"/>
    </xf>
    <xf numFmtId="0" fontId="0" fillId="0" borderId="27" xfId="0" applyBorder="1" applyAlignment="1">
      <alignment textRotation="60"/>
    </xf>
    <xf numFmtId="0" fontId="20" fillId="0" borderId="7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0" fillId="33" borderId="58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58" xfId="0" applyFont="1" applyFill="1" applyBorder="1" applyAlignment="1">
      <alignment horizontal="left" vertical="center"/>
    </xf>
    <xf numFmtId="0" fontId="36" fillId="33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21" fillId="35" borderId="79" xfId="0" applyFont="1" applyFill="1" applyBorder="1" applyAlignment="1">
      <alignment horizontal="center" vertical="center" wrapText="1"/>
    </xf>
    <xf numFmtId="0" fontId="21" fillId="35" borderId="51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left" vertical="center"/>
    </xf>
    <xf numFmtId="0" fontId="26" fillId="0" borderId="37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4</xdr:row>
      <xdr:rowOff>19050</xdr:rowOff>
    </xdr:from>
    <xdr:to>
      <xdr:col>4</xdr:col>
      <xdr:colOff>819150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48125" y="1685925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8672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2103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4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5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</xdr:row>
      <xdr:rowOff>0</xdr:rowOff>
    </xdr:from>
    <xdr:to>
      <xdr:col>4</xdr:col>
      <xdr:colOff>600075</xdr:colOff>
      <xdr:row>4</xdr:row>
      <xdr:rowOff>209550</xdr:rowOff>
    </xdr:to>
    <xdr:sp>
      <xdr:nvSpPr>
        <xdr:cNvPr id="1" name="Flowchart: Process 2"/>
        <xdr:cNvSpPr>
          <a:spLocks/>
        </xdr:cNvSpPr>
      </xdr:nvSpPr>
      <xdr:spPr>
        <a:xfrm>
          <a:off x="4200525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4486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5</xdr:col>
      <xdr:colOff>1066800</xdr:colOff>
      <xdr:row>3</xdr:row>
      <xdr:rowOff>152400</xdr:rowOff>
    </xdr:from>
    <xdr:to>
      <xdr:col>6</xdr:col>
      <xdr:colOff>76200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6286500" y="165735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4</xdr:row>
      <xdr:rowOff>19050</xdr:rowOff>
    </xdr:from>
    <xdr:to>
      <xdr:col>5</xdr:col>
      <xdr:colOff>1123950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5721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1495425</xdr:colOff>
      <xdr:row>4</xdr:row>
      <xdr:rowOff>19050</xdr:rowOff>
    </xdr:from>
    <xdr:to>
      <xdr:col>8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2025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1581150</xdr:colOff>
      <xdr:row>4</xdr:row>
      <xdr:rowOff>9525</xdr:rowOff>
    </xdr:from>
    <xdr:to>
      <xdr:col>6</xdr:col>
      <xdr:colOff>1924050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7343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4</xdr:row>
      <xdr:rowOff>19050</xdr:rowOff>
    </xdr:from>
    <xdr:to>
      <xdr:col>5</xdr:col>
      <xdr:colOff>1123950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5721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1495425</xdr:colOff>
      <xdr:row>4</xdr:row>
      <xdr:rowOff>19050</xdr:rowOff>
    </xdr:from>
    <xdr:to>
      <xdr:col>8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2025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1581150</xdr:colOff>
      <xdr:row>4</xdr:row>
      <xdr:rowOff>9525</xdr:rowOff>
    </xdr:from>
    <xdr:to>
      <xdr:col>6</xdr:col>
      <xdr:colOff>1924050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7343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4</xdr:row>
      <xdr:rowOff>19050</xdr:rowOff>
    </xdr:from>
    <xdr:to>
      <xdr:col>5</xdr:col>
      <xdr:colOff>1123950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5721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1495425</xdr:colOff>
      <xdr:row>4</xdr:row>
      <xdr:rowOff>19050</xdr:rowOff>
    </xdr:from>
    <xdr:to>
      <xdr:col>8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2025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1581150</xdr:colOff>
      <xdr:row>4</xdr:row>
      <xdr:rowOff>9525</xdr:rowOff>
    </xdr:from>
    <xdr:to>
      <xdr:col>6</xdr:col>
      <xdr:colOff>1924050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7343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4</xdr:row>
      <xdr:rowOff>19050</xdr:rowOff>
    </xdr:from>
    <xdr:to>
      <xdr:col>5</xdr:col>
      <xdr:colOff>1123950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5721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1495425</xdr:colOff>
      <xdr:row>4</xdr:row>
      <xdr:rowOff>19050</xdr:rowOff>
    </xdr:from>
    <xdr:to>
      <xdr:col>8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2025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1581150</xdr:colOff>
      <xdr:row>4</xdr:row>
      <xdr:rowOff>9525</xdr:rowOff>
    </xdr:from>
    <xdr:to>
      <xdr:col>6</xdr:col>
      <xdr:colOff>1924050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7343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19050</xdr:rowOff>
    </xdr:from>
    <xdr:to>
      <xdr:col>7</xdr:col>
      <xdr:colOff>66675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84860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15</xdr:col>
      <xdr:colOff>142875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972925" y="167640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8</xdr:col>
      <xdr:colOff>276225</xdr:colOff>
      <xdr:row>4</xdr:row>
      <xdr:rowOff>9525</xdr:rowOff>
    </xdr:from>
    <xdr:to>
      <xdr:col>9</xdr:col>
      <xdr:colOff>76200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9991725" y="1666875"/>
          <a:ext cx="4095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19050</xdr:rowOff>
    </xdr:from>
    <xdr:to>
      <xdr:col>7</xdr:col>
      <xdr:colOff>66675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84860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15</xdr:col>
      <xdr:colOff>142875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982450" y="167640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8</xdr:col>
      <xdr:colOff>276225</xdr:colOff>
      <xdr:row>4</xdr:row>
      <xdr:rowOff>9525</xdr:rowOff>
    </xdr:from>
    <xdr:to>
      <xdr:col>9</xdr:col>
      <xdr:colOff>76200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9991725" y="1666875"/>
          <a:ext cx="4191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19050</xdr:rowOff>
    </xdr:from>
    <xdr:to>
      <xdr:col>7</xdr:col>
      <xdr:colOff>66675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84860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15</xdr:col>
      <xdr:colOff>142875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906250" y="167640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8</xdr:col>
      <xdr:colOff>276225</xdr:colOff>
      <xdr:row>4</xdr:row>
      <xdr:rowOff>9525</xdr:rowOff>
    </xdr:from>
    <xdr:to>
      <xdr:col>9</xdr:col>
      <xdr:colOff>76200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9991725" y="16668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19050</xdr:rowOff>
    </xdr:from>
    <xdr:to>
      <xdr:col>7</xdr:col>
      <xdr:colOff>66675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84860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15</xdr:col>
      <xdr:colOff>142875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906250" y="167640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8</xdr:col>
      <xdr:colOff>276225</xdr:colOff>
      <xdr:row>4</xdr:row>
      <xdr:rowOff>9525</xdr:rowOff>
    </xdr:from>
    <xdr:to>
      <xdr:col>9</xdr:col>
      <xdr:colOff>76200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9991725" y="16668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19050</xdr:rowOff>
    </xdr:from>
    <xdr:to>
      <xdr:col>5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2768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104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1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2" name="Flowchart: Process 5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</xdr:row>
      <xdr:rowOff>19050</xdr:rowOff>
    </xdr:from>
    <xdr:to>
      <xdr:col>5</xdr:col>
      <xdr:colOff>685800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3435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1085850</xdr:colOff>
      <xdr:row>4</xdr:row>
      <xdr:rowOff>19050</xdr:rowOff>
    </xdr:from>
    <xdr:to>
      <xdr:col>7</xdr:col>
      <xdr:colOff>1438275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4107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1143000</xdr:colOff>
      <xdr:row>4</xdr:row>
      <xdr:rowOff>9525</xdr:rowOff>
    </xdr:from>
    <xdr:to>
      <xdr:col>6</xdr:col>
      <xdr:colOff>1495425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96175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19050</xdr:rowOff>
    </xdr:from>
    <xdr:to>
      <xdr:col>5</xdr:col>
      <xdr:colOff>514350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9625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104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19050</xdr:rowOff>
    </xdr:from>
    <xdr:to>
      <xdr:col>5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2768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104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19050</xdr:rowOff>
    </xdr:from>
    <xdr:to>
      <xdr:col>5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2768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104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19050</xdr:rowOff>
    </xdr:from>
    <xdr:to>
      <xdr:col>5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2768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104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19050</xdr:rowOff>
    </xdr:from>
    <xdr:to>
      <xdr:col>5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2768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104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19050</xdr:rowOff>
    </xdr:from>
    <xdr:to>
      <xdr:col>5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2768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4104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</xdr:row>
      <xdr:rowOff>47625</xdr:rowOff>
    </xdr:from>
    <xdr:to>
      <xdr:col>7</xdr:col>
      <xdr:colOff>285750</xdr:colOff>
      <xdr:row>5</xdr:row>
      <xdr:rowOff>9525</xdr:rowOff>
    </xdr:to>
    <xdr:sp>
      <xdr:nvSpPr>
        <xdr:cNvPr id="1" name="Flowchart: Process 2"/>
        <xdr:cNvSpPr>
          <a:spLocks/>
        </xdr:cNvSpPr>
      </xdr:nvSpPr>
      <xdr:spPr>
        <a:xfrm>
          <a:off x="8791575" y="15906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12</xdr:col>
      <xdr:colOff>561975</xdr:colOff>
      <xdr:row>4</xdr:row>
      <xdr:rowOff>47625</xdr:rowOff>
    </xdr:from>
    <xdr:to>
      <xdr:col>13</xdr:col>
      <xdr:colOff>47625</xdr:colOff>
      <xdr:row>5</xdr:row>
      <xdr:rowOff>9525</xdr:rowOff>
    </xdr:to>
    <xdr:sp>
      <xdr:nvSpPr>
        <xdr:cNvPr id="2" name="Flowchart: Process 3"/>
        <xdr:cNvSpPr>
          <a:spLocks/>
        </xdr:cNvSpPr>
      </xdr:nvSpPr>
      <xdr:spPr>
        <a:xfrm>
          <a:off x="12744450" y="15906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38100</xdr:rowOff>
    </xdr:from>
    <xdr:to>
      <xdr:col>10</xdr:col>
      <xdr:colOff>371475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10868025" y="15811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8</xdr:col>
      <xdr:colOff>609600</xdr:colOff>
      <xdr:row>40</xdr:row>
      <xdr:rowOff>47625</xdr:rowOff>
    </xdr:from>
    <xdr:to>
      <xdr:col>9</xdr:col>
      <xdr:colOff>285750</xdr:colOff>
      <xdr:row>41</xdr:row>
      <xdr:rowOff>9525</xdr:rowOff>
    </xdr:to>
    <xdr:sp>
      <xdr:nvSpPr>
        <xdr:cNvPr id="4" name="Flowchart: Process 2"/>
        <xdr:cNvSpPr>
          <a:spLocks/>
        </xdr:cNvSpPr>
      </xdr:nvSpPr>
      <xdr:spPr>
        <a:xfrm>
          <a:off x="10125075" y="13192125"/>
          <a:ext cx="342900" cy="295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571500</xdr:colOff>
      <xdr:row>40</xdr:row>
      <xdr:rowOff>47625</xdr:rowOff>
    </xdr:from>
    <xdr:to>
      <xdr:col>15</xdr:col>
      <xdr:colOff>47625</xdr:colOff>
      <xdr:row>41</xdr:row>
      <xdr:rowOff>9525</xdr:rowOff>
    </xdr:to>
    <xdr:sp>
      <xdr:nvSpPr>
        <xdr:cNvPr id="5" name="Flowchart: Process 3"/>
        <xdr:cNvSpPr>
          <a:spLocks/>
        </xdr:cNvSpPr>
      </xdr:nvSpPr>
      <xdr:spPr>
        <a:xfrm>
          <a:off x="14287500" y="13192125"/>
          <a:ext cx="142875" cy="295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12</xdr:col>
      <xdr:colOff>19050</xdr:colOff>
      <xdr:row>40</xdr:row>
      <xdr:rowOff>38100</xdr:rowOff>
    </xdr:from>
    <xdr:to>
      <xdr:col>12</xdr:col>
      <xdr:colOff>371475</xdr:colOff>
      <xdr:row>41</xdr:row>
      <xdr:rowOff>0</xdr:rowOff>
    </xdr:to>
    <xdr:sp>
      <xdr:nvSpPr>
        <xdr:cNvPr id="6" name="Flowchart: Process 4"/>
        <xdr:cNvSpPr>
          <a:spLocks/>
        </xdr:cNvSpPr>
      </xdr:nvSpPr>
      <xdr:spPr>
        <a:xfrm>
          <a:off x="12201525" y="13182600"/>
          <a:ext cx="342900" cy="295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8</xdr:col>
      <xdr:colOff>609600</xdr:colOff>
      <xdr:row>76</xdr:row>
      <xdr:rowOff>47625</xdr:rowOff>
    </xdr:from>
    <xdr:to>
      <xdr:col>9</xdr:col>
      <xdr:colOff>285750</xdr:colOff>
      <xdr:row>77</xdr:row>
      <xdr:rowOff>9525</xdr:rowOff>
    </xdr:to>
    <xdr:sp>
      <xdr:nvSpPr>
        <xdr:cNvPr id="7" name="Flowchart: Process 2"/>
        <xdr:cNvSpPr>
          <a:spLocks/>
        </xdr:cNvSpPr>
      </xdr:nvSpPr>
      <xdr:spPr>
        <a:xfrm>
          <a:off x="10125075" y="21869400"/>
          <a:ext cx="342900" cy="295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571500</xdr:colOff>
      <xdr:row>76</xdr:row>
      <xdr:rowOff>47625</xdr:rowOff>
    </xdr:from>
    <xdr:to>
      <xdr:col>15</xdr:col>
      <xdr:colOff>47625</xdr:colOff>
      <xdr:row>77</xdr:row>
      <xdr:rowOff>9525</xdr:rowOff>
    </xdr:to>
    <xdr:sp>
      <xdr:nvSpPr>
        <xdr:cNvPr id="8" name="Flowchart: Process 3"/>
        <xdr:cNvSpPr>
          <a:spLocks/>
        </xdr:cNvSpPr>
      </xdr:nvSpPr>
      <xdr:spPr>
        <a:xfrm>
          <a:off x="14287500" y="21869400"/>
          <a:ext cx="142875" cy="295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12</xdr:col>
      <xdr:colOff>19050</xdr:colOff>
      <xdr:row>76</xdr:row>
      <xdr:rowOff>38100</xdr:rowOff>
    </xdr:from>
    <xdr:to>
      <xdr:col>12</xdr:col>
      <xdr:colOff>371475</xdr:colOff>
      <xdr:row>77</xdr:row>
      <xdr:rowOff>0</xdr:rowOff>
    </xdr:to>
    <xdr:sp>
      <xdr:nvSpPr>
        <xdr:cNvPr id="9" name="Flowchart: Process 4"/>
        <xdr:cNvSpPr>
          <a:spLocks/>
        </xdr:cNvSpPr>
      </xdr:nvSpPr>
      <xdr:spPr>
        <a:xfrm>
          <a:off x="12201525" y="21859875"/>
          <a:ext cx="342900" cy="295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</xdr:row>
      <xdr:rowOff>28575</xdr:rowOff>
    </xdr:from>
    <xdr:to>
      <xdr:col>6</xdr:col>
      <xdr:colOff>590550</xdr:colOff>
      <xdr:row>4</xdr:row>
      <xdr:rowOff>247650</xdr:rowOff>
    </xdr:to>
    <xdr:sp>
      <xdr:nvSpPr>
        <xdr:cNvPr id="1" name="Flowchart: Process 2"/>
        <xdr:cNvSpPr>
          <a:spLocks/>
        </xdr:cNvSpPr>
      </xdr:nvSpPr>
      <xdr:spPr>
        <a:xfrm>
          <a:off x="5915025" y="1504950"/>
          <a:ext cx="342900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14</xdr:col>
      <xdr:colOff>133350</xdr:colOff>
      <xdr:row>3</xdr:row>
      <xdr:rowOff>142875</xdr:rowOff>
    </xdr:from>
    <xdr:to>
      <xdr:col>14</xdr:col>
      <xdr:colOff>438150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134725" y="1457325"/>
          <a:ext cx="304800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38100</xdr:rowOff>
    </xdr:from>
    <xdr:to>
      <xdr:col>10</xdr:col>
      <xdr:colOff>371475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8353425" y="15144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;&#935;&#927;&#923;&#921;&#922;&#927;&#921;%20012-13\&#922;&#923;&#913;&#931;&#931;&#921;&#922;&#927;&#931;%20&#913;&#920;&#923;&#919;&#932;&#921;&#931;&#924;&#927;&#931;\&#928;&#913;&#925;&#917;&#923;&#923;&#919;&#925;&#921;&#927;&#921;%20&#931;&#935;&#927;&#923;&#921;&#922;&#927;&#921;%20&#931;&#932;&#921;&#914;&#927;&#933;%202013\&#915;&#921;&#913;%20&#917;&#922;&#932;&#933;&#928;&#937;&#931;&#919;%20&#915;%20&#934;&#913;&#931;&#919;\&#928;&#921;&#925;&#913;&#922;&#921;&#913;%20&#931;&#932;&#921;&#914;&#927;&#933;%20&#915;&#900;%20&#934;&#913;&#931;&#919;&#931;%202012-2013%20&#932;&#917;&#923;&#921;&#922;&#9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35;&#927;&#923;&#921;&#922;&#927;&#921;%20012-13\&#922;&#923;&#913;&#931;&#931;&#921;&#922;&#927;&#931;%20&#913;&#920;&#923;&#919;&#932;&#921;&#931;&#924;&#927;&#931;\&#928;&#913;&#925;&#917;&#923;&#923;&#919;&#925;&#921;&#927;&#921;%20&#931;&#935;&#927;&#923;&#921;&#922;&#927;&#921;%20&#931;&#932;&#921;&#914;&#927;&#933;%202013\&#915;&#921;&#913;%20&#917;&#922;&#932;&#933;&#928;&#937;&#931;&#919;%20&#915;%20&#934;&#913;&#931;&#919;\&#928;&#921;&#925;&#913;&#922;&#921;&#913;%20&#931;&#932;&#921;&#914;&#927;&#933;%20&#915;&#900;%20&#934;&#913;&#931;&#919;&#931;%202012-2013%20&#932;&#917;&#923;&#921;&#92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 Κ"/>
      <sheetName val="100 Α"/>
      <sheetName val="200 Κ"/>
      <sheetName val="200 Α"/>
      <sheetName val="400 Κ"/>
      <sheetName val="400 Α"/>
      <sheetName val="800 Κ"/>
      <sheetName val="800 Α"/>
      <sheetName val="1500 Κ"/>
      <sheetName val="1500 Α"/>
      <sheetName val="3000 Κ"/>
      <sheetName val="3000 Α"/>
      <sheetName val="100 ΕΜΠ Κ"/>
      <sheetName val="110 ΕΜΠ Α"/>
      <sheetName val="400 ΕΜΠ Κ"/>
      <sheetName val="400 ΕΜΠ Α"/>
      <sheetName val="2000 Φ. Ε."/>
      <sheetName val="5000 ΒΑΔΗΝ"/>
      <sheetName val="10000 ΒΑΔΗΝ"/>
      <sheetName val="ΜΗΚΟΣ Κ"/>
      <sheetName val="ΜΗΚΟΣ Α"/>
      <sheetName val="ΤΡΙΠΛΟΥΝ Κ"/>
      <sheetName val="ΤΡΙΠΛΟΥΝ Α"/>
      <sheetName val="ΥΨΟΣ Κ"/>
      <sheetName val="ΥΨΟΣ Α"/>
      <sheetName val="ΕΠΙ ΚΟΝΤΩ Κ"/>
      <sheetName val="ΕΠΙ ΚΟΝΤΩ Α"/>
      <sheetName val="ΣΦΑΙΡΑ Κ"/>
      <sheetName val="ΣΦΑΙΡΑ Α"/>
      <sheetName val="ΔΙΣΚΟΣ Κ"/>
      <sheetName val="ΔΙΣΚΟΣ Α"/>
      <sheetName val="ΑΚΟΝΤΙΟ Κ"/>
      <sheetName val="ΑΚΟΝΤΙΟ Α"/>
      <sheetName val="ΣΦΥΡΑ Κ"/>
      <sheetName val="ΣΦΥΡΑ Α"/>
      <sheetName val="100 ΕΜΠ 7ΑΘΛΟΥ"/>
      <sheetName val="200 7ΑΘΛΟΥ"/>
      <sheetName val="800 7ΑΘΛΟΥ"/>
      <sheetName val="ΜΗΚΟΣ 7ΑΘΛΟΥ"/>
      <sheetName val="ΥΨΟΣ 7ΑΘΛΟΥ"/>
      <sheetName val="ΣΦΑΙΡΑ 7ΑΘΛΟΥ"/>
      <sheetName val="ΑΚΟΝΤΙΟ 7ΑΘΛΟΥ"/>
      <sheetName val="ΕΠΤΑΘΛΟ"/>
      <sheetName val="ΚΑΤΑΤΑΞΗ ΕΠΤΑΘΛΟΥ"/>
      <sheetName val="100 8ΘΛΟΥ "/>
      <sheetName val="110 ΕΜΠ 8ΑΘΛΟΥ"/>
      <sheetName val="400 8ΑΘΛΟΥ"/>
      <sheetName val="1000 8ΑΘΛΟΥ"/>
      <sheetName val="ΜΗΚΟΣ 8ΑΘΛΟΥ"/>
      <sheetName val="ΥΨΟΣ 8ΑΘΛΟΥ"/>
      <sheetName val="ΣΦΑΙΡΑ 8ΑΘΛΟΥ"/>
      <sheetName val="ΑΚΟΝΤΙΟ 8ΑΘΛΟΥ"/>
      <sheetName val="ΟΚΤΑΘΛΟ"/>
      <sheetName val="ΠΑΝΕΛΛΗΝΙΕΣ ΕΠΙΔΟΣΕΙΣ"/>
      <sheetName val="ΠΙΝΑΚΙΟ"/>
    </sheetNames>
    <sheetDataSet>
      <sheetData sheetId="37">
        <row r="13">
          <cell r="O13" t="str">
            <v>΄</v>
          </cell>
          <cell r="Q13" t="str">
            <v>΄΄</v>
          </cell>
        </row>
        <row r="14">
          <cell r="O14" t="str">
            <v>΄</v>
          </cell>
          <cell r="Q14" t="str">
            <v>΄΄</v>
          </cell>
        </row>
        <row r="15">
          <cell r="O15" t="str">
            <v>΄</v>
          </cell>
          <cell r="Q15" t="str">
            <v>΄΄</v>
          </cell>
        </row>
        <row r="16">
          <cell r="O16" t="str">
            <v>΄</v>
          </cell>
          <cell r="Q16" t="str">
            <v>΄΄</v>
          </cell>
        </row>
        <row r="17">
          <cell r="O17" t="str">
            <v>΄</v>
          </cell>
          <cell r="Q17" t="str">
            <v>΄΄</v>
          </cell>
        </row>
        <row r="18">
          <cell r="O18" t="str">
            <v>΄</v>
          </cell>
          <cell r="Q18" t="str">
            <v>΄΄</v>
          </cell>
        </row>
        <row r="19">
          <cell r="O19" t="str">
            <v>΄</v>
          </cell>
          <cell r="Q19" t="str">
            <v>΄΄</v>
          </cell>
        </row>
        <row r="20">
          <cell r="O20" t="str">
            <v>΄</v>
          </cell>
          <cell r="Q20" t="str">
            <v>΄΄</v>
          </cell>
        </row>
        <row r="21">
          <cell r="O21" t="str">
            <v>΄</v>
          </cell>
          <cell r="Q21" t="str">
            <v>΄΄</v>
          </cell>
        </row>
        <row r="22">
          <cell r="O22" t="str">
            <v>΄</v>
          </cell>
          <cell r="Q22" t="str">
            <v>΄΄</v>
          </cell>
        </row>
        <row r="23">
          <cell r="O23" t="str">
            <v>΄</v>
          </cell>
          <cell r="Q23" t="str">
            <v>΄΄</v>
          </cell>
        </row>
        <row r="24">
          <cell r="O24" t="str">
            <v>΄</v>
          </cell>
          <cell r="Q24" t="str">
            <v>΄΄</v>
          </cell>
        </row>
        <row r="25">
          <cell r="O25" t="str">
            <v>΄</v>
          </cell>
          <cell r="Q25" t="str">
            <v>΄΄</v>
          </cell>
        </row>
        <row r="26">
          <cell r="O26" t="str">
            <v>΄</v>
          </cell>
          <cell r="Q26" t="str">
            <v>΄΄</v>
          </cell>
        </row>
        <row r="27">
          <cell r="O27" t="str">
            <v>΄</v>
          </cell>
          <cell r="Q27" t="str">
            <v>΄΄</v>
          </cell>
        </row>
        <row r="28">
          <cell r="O28" t="str">
            <v>΄</v>
          </cell>
          <cell r="Q28" t="str">
            <v>΄΄</v>
          </cell>
        </row>
        <row r="29">
          <cell r="O29" t="str">
            <v>΄</v>
          </cell>
          <cell r="Q29" t="str">
            <v>΄΄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 Κ"/>
      <sheetName val="100 Α"/>
      <sheetName val="200 Κ"/>
      <sheetName val="200 Α"/>
      <sheetName val="400 Κ"/>
      <sheetName val="400 Α"/>
      <sheetName val="800 Κ"/>
      <sheetName val="800 Α"/>
      <sheetName val="1500 Κ"/>
      <sheetName val="1500 Α"/>
      <sheetName val="3000 Κ"/>
      <sheetName val="3000 Α"/>
      <sheetName val="100 ΕΜΠ Κ"/>
      <sheetName val="110 ΕΜΠ Α"/>
      <sheetName val="400 ΕΜΠ Κ"/>
      <sheetName val="400 ΕΜΠ Α"/>
      <sheetName val="2000 Φ. Ε."/>
      <sheetName val="5000 ΒΑΔΗΝ"/>
      <sheetName val="10000 ΒΑΔΗΝ"/>
      <sheetName val="ΜΗΚΟΣ Κ"/>
      <sheetName val="ΜΗΚΟΣ Α"/>
      <sheetName val="ΤΡΙΠΛΟΥΝ Κ"/>
      <sheetName val="ΤΡΙΠΛΟΥΝ Α"/>
      <sheetName val="ΥΨΟΣ Κ"/>
      <sheetName val="ΥΨΟΣ Α"/>
      <sheetName val="ΕΠΙ ΚΟΝΤΩ Κ"/>
      <sheetName val="ΕΠΙ ΚΟΝΤΩ Α"/>
      <sheetName val="ΣΦΑΙΡΑ Κ"/>
      <sheetName val="ΣΦΑΙΡΑ Α"/>
      <sheetName val="ΔΙΣΚΟΣ Κ"/>
      <sheetName val="ΔΙΣΚΟΣ Α"/>
      <sheetName val="ΑΚΟΝΤΙΟ Κ"/>
      <sheetName val="ΑΚΟΝΤΙΟ Α"/>
      <sheetName val="ΣΦΥΡΑ Κ"/>
      <sheetName val="ΣΦΥΡΑ Α"/>
      <sheetName val="100 ΕΜΠ 7ΑΘΛΟΥ"/>
      <sheetName val="200 7ΑΘΛΟΥ"/>
      <sheetName val="800 7ΑΘΛΟΥ"/>
      <sheetName val="ΜΗΚΟΣ 7ΑΘΛΟΥ"/>
      <sheetName val="ΥΨΟΣ 7ΑΘΛΟΥ"/>
      <sheetName val="ΣΦΑΙΡΑ 7ΑΘΛΟΥ"/>
      <sheetName val="ΑΚΟΝΤΙΟ 7ΑΘΛΟΥ"/>
      <sheetName val="ΕΠΤΑΘΛΟ"/>
      <sheetName val="ΚΑΤΑΤΑΞΗ ΕΠΤΑΘΛΟΥ"/>
      <sheetName val="100 8ΘΛΟΥ "/>
      <sheetName val="110 ΕΜΠ 8ΑΘΛΟΥ"/>
      <sheetName val="400 8ΑΘΛΟΥ"/>
      <sheetName val="1000 8ΑΘΛΟΥ"/>
      <sheetName val="ΜΗΚΟΣ 8ΑΘΛΟΥ"/>
      <sheetName val="ΥΨΟΣ 8ΑΘΛΟΥ"/>
      <sheetName val="ΣΦΑΙΡΑ 8ΑΘΛΟΥ"/>
      <sheetName val="ΑΚΟΝΤΙΟ 8ΑΘΛΟΥ"/>
      <sheetName val="ΟΚΤΑΘΛΟ"/>
      <sheetName val="ΠΑΝΕΛΛΗΝΙΕΣ ΕΠΙΔΟΣΕΙΣ"/>
      <sheetName val="ΠΙΝΑΚΙ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6">
      <selection activeCell="E24" sqref="E24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2.00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753906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96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412</v>
      </c>
      <c r="B8" s="513"/>
      <c r="C8" s="513"/>
      <c r="D8" s="513"/>
      <c r="E8" s="513"/>
      <c r="F8" s="163"/>
      <c r="G8" s="513" t="s">
        <v>416</v>
      </c>
      <c r="H8" s="513"/>
      <c r="I8" s="513"/>
      <c r="J8" s="513"/>
      <c r="K8" s="513"/>
      <c r="L8" s="513"/>
      <c r="M8" s="513"/>
      <c r="N8" s="312" t="s">
        <v>417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535</v>
      </c>
      <c r="C13" s="319">
        <v>4</v>
      </c>
      <c r="D13" s="321" t="s">
        <v>446</v>
      </c>
      <c r="E13" s="321" t="s">
        <v>219</v>
      </c>
      <c r="F13" s="321" t="s">
        <v>163</v>
      </c>
      <c r="G13" s="321" t="s">
        <v>447</v>
      </c>
      <c r="H13" s="322" t="s">
        <v>448</v>
      </c>
      <c r="I13" s="323">
        <v>1997</v>
      </c>
      <c r="J13" s="323">
        <v>964</v>
      </c>
      <c r="K13" s="406">
        <v>1</v>
      </c>
      <c r="L13" s="407"/>
      <c r="M13" s="408">
        <v>12.19</v>
      </c>
      <c r="N13" s="30"/>
    </row>
    <row r="14" spans="1:14" s="31" customFormat="1" ht="19.5" customHeight="1">
      <c r="A14" s="25">
        <v>2</v>
      </c>
      <c r="B14" s="319">
        <v>482</v>
      </c>
      <c r="C14" s="319">
        <v>1</v>
      </c>
      <c r="D14" s="321" t="s">
        <v>466</v>
      </c>
      <c r="E14" s="321" t="s">
        <v>115</v>
      </c>
      <c r="F14" s="321"/>
      <c r="G14" s="322"/>
      <c r="H14" s="322" t="s">
        <v>467</v>
      </c>
      <c r="I14" s="323">
        <v>1997</v>
      </c>
      <c r="J14" s="324"/>
      <c r="K14" s="391">
        <v>2</v>
      </c>
      <c r="L14" s="392"/>
      <c r="M14" s="389">
        <v>12.47</v>
      </c>
      <c r="N14" s="30"/>
    </row>
    <row r="15" spans="1:14" s="35" customFormat="1" ht="19.5" customHeight="1">
      <c r="A15" s="25">
        <v>3</v>
      </c>
      <c r="B15" s="319">
        <v>479</v>
      </c>
      <c r="C15" s="319">
        <v>6</v>
      </c>
      <c r="D15" s="321" t="s">
        <v>449</v>
      </c>
      <c r="E15" s="321" t="s">
        <v>234</v>
      </c>
      <c r="F15" s="321" t="s">
        <v>92</v>
      </c>
      <c r="G15" s="322" t="s">
        <v>450</v>
      </c>
      <c r="H15" s="322" t="s">
        <v>451</v>
      </c>
      <c r="I15" s="323">
        <v>1998</v>
      </c>
      <c r="J15" s="324">
        <v>1998</v>
      </c>
      <c r="K15" s="390">
        <v>3</v>
      </c>
      <c r="L15" s="391"/>
      <c r="M15" s="388">
        <v>12.6</v>
      </c>
      <c r="N15" s="30"/>
    </row>
    <row r="16" spans="1:14" s="35" customFormat="1" ht="19.5" customHeight="1">
      <c r="A16" s="25">
        <v>4</v>
      </c>
      <c r="B16" s="319">
        <v>360</v>
      </c>
      <c r="C16" s="319">
        <v>7</v>
      </c>
      <c r="D16" s="321" t="s">
        <v>457</v>
      </c>
      <c r="E16" s="321" t="s">
        <v>458</v>
      </c>
      <c r="F16" s="322" t="s">
        <v>459</v>
      </c>
      <c r="G16" s="321" t="s">
        <v>460</v>
      </c>
      <c r="H16" s="322" t="s">
        <v>461</v>
      </c>
      <c r="I16" s="324">
        <v>1998</v>
      </c>
      <c r="J16" s="323">
        <v>2757</v>
      </c>
      <c r="K16" s="392">
        <v>4</v>
      </c>
      <c r="L16" s="392"/>
      <c r="M16" s="389">
        <v>12.65</v>
      </c>
      <c r="N16" s="40"/>
    </row>
    <row r="17" spans="1:14" s="35" customFormat="1" ht="19.5" customHeight="1">
      <c r="A17" s="25">
        <v>5</v>
      </c>
      <c r="B17" s="319">
        <v>474</v>
      </c>
      <c r="C17" s="319">
        <v>2</v>
      </c>
      <c r="D17" s="320" t="s">
        <v>462</v>
      </c>
      <c r="E17" s="320" t="s">
        <v>318</v>
      </c>
      <c r="F17" s="320" t="s">
        <v>463</v>
      </c>
      <c r="G17" s="320" t="s">
        <v>464</v>
      </c>
      <c r="H17" s="320" t="s">
        <v>465</v>
      </c>
      <c r="I17" s="316">
        <v>1998</v>
      </c>
      <c r="J17" s="316">
        <v>1739</v>
      </c>
      <c r="K17" s="392">
        <v>5</v>
      </c>
      <c r="L17" s="392"/>
      <c r="M17" s="389">
        <v>12.72</v>
      </c>
      <c r="N17" s="40"/>
    </row>
    <row r="18" spans="1:14" s="35" customFormat="1" ht="19.5" customHeight="1">
      <c r="A18" s="25">
        <v>6</v>
      </c>
      <c r="B18" s="319">
        <v>495</v>
      </c>
      <c r="C18" s="319">
        <v>3</v>
      </c>
      <c r="D18" s="320" t="s">
        <v>444</v>
      </c>
      <c r="E18" s="320" t="s">
        <v>234</v>
      </c>
      <c r="F18" s="320" t="s">
        <v>92</v>
      </c>
      <c r="G18" s="320" t="s">
        <v>445</v>
      </c>
      <c r="H18" s="320" t="s">
        <v>441</v>
      </c>
      <c r="I18" s="316">
        <v>1996</v>
      </c>
      <c r="J18" s="316"/>
      <c r="K18" s="390">
        <v>6</v>
      </c>
      <c r="L18" s="392"/>
      <c r="M18" s="389">
        <v>12.78</v>
      </c>
      <c r="N18" s="40"/>
    </row>
    <row r="19" spans="1:14" ht="19.5" customHeight="1">
      <c r="A19" s="25">
        <v>7</v>
      </c>
      <c r="B19" s="319">
        <v>381</v>
      </c>
      <c r="C19" s="319">
        <v>8</v>
      </c>
      <c r="D19" s="321" t="s">
        <v>453</v>
      </c>
      <c r="E19" s="321" t="s">
        <v>454</v>
      </c>
      <c r="F19" s="322" t="s">
        <v>203</v>
      </c>
      <c r="G19" s="321" t="s">
        <v>455</v>
      </c>
      <c r="H19" s="322" t="s">
        <v>456</v>
      </c>
      <c r="I19" s="324">
        <v>1998</v>
      </c>
      <c r="J19" s="323">
        <v>2165</v>
      </c>
      <c r="K19" s="392">
        <v>7</v>
      </c>
      <c r="L19" s="392"/>
      <c r="M19" s="389">
        <v>12.79</v>
      </c>
      <c r="N19" s="40"/>
    </row>
    <row r="20" spans="1:14" s="31" customFormat="1" ht="19.5" customHeight="1">
      <c r="A20" s="25">
        <v>8</v>
      </c>
      <c r="B20" s="319">
        <v>448</v>
      </c>
      <c r="C20" s="319">
        <v>5</v>
      </c>
      <c r="D20" s="320" t="s">
        <v>141</v>
      </c>
      <c r="E20" s="320" t="s">
        <v>452</v>
      </c>
      <c r="F20" s="320" t="s">
        <v>142</v>
      </c>
      <c r="G20" s="320" t="s">
        <v>143</v>
      </c>
      <c r="H20" s="325" t="s">
        <v>136</v>
      </c>
      <c r="I20" s="316" t="s">
        <v>137</v>
      </c>
      <c r="J20" s="316"/>
      <c r="K20" s="392">
        <v>8</v>
      </c>
      <c r="L20" s="392"/>
      <c r="M20" s="389">
        <v>12.99</v>
      </c>
      <c r="N20" s="40"/>
    </row>
    <row r="21" spans="1:14" s="31" customFormat="1" ht="19.5" customHeight="1">
      <c r="A21" s="25">
        <v>9</v>
      </c>
      <c r="B21" s="44"/>
      <c r="C21" s="44"/>
      <c r="D21" s="36"/>
      <c r="E21" s="36"/>
      <c r="F21" s="36"/>
      <c r="G21" s="36"/>
      <c r="H21" s="36"/>
      <c r="I21" s="36"/>
      <c r="J21" s="38"/>
      <c r="K21" s="26"/>
      <c r="L21" s="32"/>
      <c r="M21" s="302"/>
      <c r="N21" s="30"/>
    </row>
    <row r="22" spans="1:14" s="31" customFormat="1" ht="19.5" customHeight="1">
      <c r="A22" s="25">
        <v>10</v>
      </c>
      <c r="B22" s="32"/>
      <c r="C22" s="32"/>
      <c r="D22" s="37"/>
      <c r="E22" s="37"/>
      <c r="F22" s="37"/>
      <c r="G22" s="36"/>
      <c r="H22" s="36"/>
      <c r="I22" s="36"/>
      <c r="J22" s="43"/>
      <c r="K22" s="32"/>
      <c r="L22" s="32"/>
      <c r="M22" s="302"/>
      <c r="N22" s="30"/>
    </row>
    <row r="23" spans="1:14" s="31" customFormat="1" ht="19.5" customHeight="1">
      <c r="A23" s="25">
        <v>11</v>
      </c>
      <c r="B23" s="32"/>
      <c r="C23" s="32"/>
      <c r="D23" s="37"/>
      <c r="E23" s="37"/>
      <c r="F23" s="37"/>
      <c r="G23" s="36"/>
      <c r="H23" s="36"/>
      <c r="I23" s="36"/>
      <c r="J23" s="43"/>
      <c r="K23" s="32"/>
      <c r="L23" s="32"/>
      <c r="M23" s="302"/>
      <c r="N23" s="30"/>
    </row>
    <row r="24" spans="1:14" s="35" customFormat="1" ht="19.5" customHeight="1">
      <c r="A24" s="25">
        <v>12</v>
      </c>
      <c r="B24" s="26"/>
      <c r="C24" s="26"/>
      <c r="D24" s="37"/>
      <c r="E24" s="37"/>
      <c r="F24" s="37"/>
      <c r="G24" s="37"/>
      <c r="H24" s="37"/>
      <c r="I24" s="37"/>
      <c r="J24" s="43"/>
      <c r="K24" s="32"/>
      <c r="L24" s="26"/>
      <c r="M24" s="303"/>
      <c r="N24" s="40"/>
    </row>
    <row r="25" spans="1:14" ht="19.5" customHeight="1">
      <c r="A25" s="25">
        <v>13</v>
      </c>
      <c r="B25" s="32"/>
      <c r="C25" s="32"/>
      <c r="D25" s="36"/>
      <c r="E25" s="36"/>
      <c r="F25" s="36"/>
      <c r="G25" s="36"/>
      <c r="H25" s="36"/>
      <c r="I25" s="36"/>
      <c r="J25" s="38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43"/>
      <c r="E26" s="43"/>
      <c r="F26" s="43"/>
      <c r="G26" s="43"/>
      <c r="H26" s="37"/>
      <c r="I26" s="37"/>
      <c r="J26" s="43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36"/>
      <c r="E27" s="36"/>
      <c r="F27" s="36"/>
      <c r="G27" s="36"/>
      <c r="H27" s="36"/>
      <c r="I27" s="36"/>
      <c r="J27" s="38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>
        <v>-0.9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A2:D2"/>
    <mergeCell ref="D5:L5"/>
    <mergeCell ref="F11:F12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7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37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87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105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599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600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225</v>
      </c>
      <c r="C13" s="315"/>
      <c r="D13" s="316" t="s">
        <v>588</v>
      </c>
      <c r="E13" s="316" t="s">
        <v>589</v>
      </c>
      <c r="F13" s="316" t="s">
        <v>590</v>
      </c>
      <c r="G13" s="316" t="s">
        <v>551</v>
      </c>
      <c r="H13" s="316" t="s">
        <v>423</v>
      </c>
      <c r="I13" s="317">
        <v>1997</v>
      </c>
      <c r="J13" s="317"/>
      <c r="K13" s="382">
        <v>1</v>
      </c>
      <c r="L13" s="382"/>
      <c r="M13" s="387" t="s">
        <v>1205</v>
      </c>
      <c r="N13" s="30"/>
    </row>
    <row r="14" spans="1:14" s="31" customFormat="1" ht="19.5" customHeight="1">
      <c r="A14" s="25">
        <v>2</v>
      </c>
      <c r="B14" s="315">
        <v>158</v>
      </c>
      <c r="C14" s="315"/>
      <c r="D14" s="316" t="s">
        <v>190</v>
      </c>
      <c r="E14" s="316" t="s">
        <v>189</v>
      </c>
      <c r="F14" s="316" t="s">
        <v>188</v>
      </c>
      <c r="G14" s="316" t="s">
        <v>565</v>
      </c>
      <c r="H14" s="332" t="s">
        <v>134</v>
      </c>
      <c r="I14" s="317">
        <v>1997</v>
      </c>
      <c r="J14" s="317">
        <v>1319</v>
      </c>
      <c r="K14" s="146">
        <v>2</v>
      </c>
      <c r="L14" s="103"/>
      <c r="M14" s="389" t="s">
        <v>1202</v>
      </c>
      <c r="N14" s="30"/>
    </row>
    <row r="15" spans="1:14" s="35" customFormat="1" ht="19.5" customHeight="1">
      <c r="A15" s="25">
        <v>3</v>
      </c>
      <c r="B15" s="315">
        <v>135</v>
      </c>
      <c r="C15" s="315"/>
      <c r="D15" s="335" t="s">
        <v>586</v>
      </c>
      <c r="E15" s="335" t="s">
        <v>175</v>
      </c>
      <c r="F15" s="333" t="s">
        <v>410</v>
      </c>
      <c r="G15" s="335" t="s">
        <v>587</v>
      </c>
      <c r="H15" s="333" t="s">
        <v>456</v>
      </c>
      <c r="I15" s="336">
        <v>1998</v>
      </c>
      <c r="J15" s="336">
        <v>2255</v>
      </c>
      <c r="K15" s="146">
        <v>3</v>
      </c>
      <c r="L15" s="383"/>
      <c r="M15" s="388" t="s">
        <v>1204</v>
      </c>
      <c r="N15" s="30"/>
    </row>
    <row r="16" spans="1:14" s="35" customFormat="1" ht="19.5" customHeight="1">
      <c r="A16" s="25">
        <v>4</v>
      </c>
      <c r="B16" s="315">
        <v>159</v>
      </c>
      <c r="C16" s="315"/>
      <c r="D16" s="316" t="s">
        <v>197</v>
      </c>
      <c r="E16" s="316" t="s">
        <v>198</v>
      </c>
      <c r="F16" s="316" t="s">
        <v>133</v>
      </c>
      <c r="G16" s="316" t="s">
        <v>585</v>
      </c>
      <c r="H16" s="332" t="s">
        <v>134</v>
      </c>
      <c r="I16" s="317">
        <v>1997</v>
      </c>
      <c r="J16" s="317">
        <v>2210</v>
      </c>
      <c r="K16" s="146">
        <v>4</v>
      </c>
      <c r="L16" s="383"/>
      <c r="M16" s="388" t="s">
        <v>1203</v>
      </c>
      <c r="N16" s="40"/>
    </row>
    <row r="17" spans="1:14" s="35" customFormat="1" ht="19.5" customHeight="1">
      <c r="A17" s="25">
        <v>5</v>
      </c>
      <c r="B17" s="315">
        <v>115</v>
      </c>
      <c r="C17" s="315"/>
      <c r="D17" s="324" t="s">
        <v>201</v>
      </c>
      <c r="E17" s="324" t="s">
        <v>95</v>
      </c>
      <c r="F17" s="324"/>
      <c r="G17" s="324" t="s">
        <v>202</v>
      </c>
      <c r="H17" s="318" t="s">
        <v>84</v>
      </c>
      <c r="I17" s="315">
        <v>1997</v>
      </c>
      <c r="J17" s="315">
        <v>1062</v>
      </c>
      <c r="K17" s="103">
        <v>5</v>
      </c>
      <c r="L17" s="103"/>
      <c r="M17" s="389" t="s">
        <v>1206</v>
      </c>
      <c r="N17" s="40"/>
    </row>
    <row r="18" spans="1:14" s="35" customFormat="1" ht="19.5" customHeight="1">
      <c r="A18" s="25">
        <v>6</v>
      </c>
      <c r="B18" s="315">
        <v>144</v>
      </c>
      <c r="C18" s="315"/>
      <c r="D18" s="316" t="s">
        <v>199</v>
      </c>
      <c r="E18" s="316" t="s">
        <v>135</v>
      </c>
      <c r="F18" s="316" t="s">
        <v>120</v>
      </c>
      <c r="G18" s="316" t="s">
        <v>200</v>
      </c>
      <c r="H18" s="318" t="s">
        <v>121</v>
      </c>
      <c r="I18" s="317" t="s">
        <v>178</v>
      </c>
      <c r="J18" s="317">
        <v>2225</v>
      </c>
      <c r="K18" s="103">
        <v>6</v>
      </c>
      <c r="L18" s="103"/>
      <c r="M18" s="389" t="s">
        <v>1207</v>
      </c>
      <c r="N18" s="40"/>
    </row>
    <row r="19" spans="1:14" ht="19.5" customHeight="1">
      <c r="A19" s="25">
        <v>7</v>
      </c>
      <c r="B19" s="315">
        <v>178</v>
      </c>
      <c r="C19" s="315"/>
      <c r="D19" s="335" t="s">
        <v>595</v>
      </c>
      <c r="E19" s="335" t="s">
        <v>596</v>
      </c>
      <c r="F19" s="333" t="s">
        <v>90</v>
      </c>
      <c r="G19" s="335" t="s">
        <v>597</v>
      </c>
      <c r="H19" s="333" t="s">
        <v>598</v>
      </c>
      <c r="I19" s="336">
        <v>1998</v>
      </c>
      <c r="J19" s="336">
        <v>2000</v>
      </c>
      <c r="K19" s="383">
        <v>7</v>
      </c>
      <c r="L19" s="103"/>
      <c r="M19" s="389" t="s">
        <v>1208</v>
      </c>
      <c r="N19" s="40"/>
    </row>
    <row r="20" spans="1:14" s="31" customFormat="1" ht="19.5" customHeight="1">
      <c r="A20" s="25">
        <v>8</v>
      </c>
      <c r="B20" s="315">
        <v>172</v>
      </c>
      <c r="C20" s="315"/>
      <c r="D20" s="316" t="s">
        <v>591</v>
      </c>
      <c r="E20" s="316" t="s">
        <v>272</v>
      </c>
      <c r="F20" s="316" t="s">
        <v>592</v>
      </c>
      <c r="G20" s="316" t="s">
        <v>593</v>
      </c>
      <c r="H20" s="318" t="s">
        <v>594</v>
      </c>
      <c r="I20" s="317">
        <v>1996</v>
      </c>
      <c r="J20" s="317">
        <v>1613</v>
      </c>
      <c r="K20" s="103"/>
      <c r="L20" s="103"/>
      <c r="M20" s="389" t="s">
        <v>1153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37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69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3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87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108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632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633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500</v>
      </c>
      <c r="C13" s="319"/>
      <c r="D13" s="320" t="s">
        <v>636</v>
      </c>
      <c r="E13" s="320" t="s">
        <v>637</v>
      </c>
      <c r="F13" s="320" t="s">
        <v>638</v>
      </c>
      <c r="G13" s="320" t="s">
        <v>615</v>
      </c>
      <c r="H13" s="320" t="s">
        <v>441</v>
      </c>
      <c r="I13" s="316">
        <v>1996</v>
      </c>
      <c r="J13" s="316"/>
      <c r="K13" s="381">
        <v>1</v>
      </c>
      <c r="L13" s="385"/>
      <c r="M13" s="408" t="s">
        <v>1220</v>
      </c>
      <c r="N13" s="30"/>
    </row>
    <row r="14" spans="1:14" s="31" customFormat="1" ht="19.5" customHeight="1">
      <c r="A14" s="25">
        <v>2</v>
      </c>
      <c r="B14" s="319">
        <v>384</v>
      </c>
      <c r="C14" s="319"/>
      <c r="D14" s="320" t="s">
        <v>634</v>
      </c>
      <c r="E14" s="320" t="s">
        <v>234</v>
      </c>
      <c r="F14" s="320" t="s">
        <v>85</v>
      </c>
      <c r="G14" s="320" t="s">
        <v>635</v>
      </c>
      <c r="H14" s="320" t="s">
        <v>456</v>
      </c>
      <c r="I14" s="316">
        <v>1998</v>
      </c>
      <c r="J14" s="316">
        <v>2297</v>
      </c>
      <c r="K14" s="146">
        <v>2</v>
      </c>
      <c r="L14" s="103"/>
      <c r="M14" s="389" t="s">
        <v>1219</v>
      </c>
      <c r="N14" s="30"/>
    </row>
    <row r="15" spans="1:14" s="35" customFormat="1" ht="19.5" customHeight="1">
      <c r="A15" s="25">
        <v>3</v>
      </c>
      <c r="B15" s="319">
        <v>352</v>
      </c>
      <c r="C15" s="319"/>
      <c r="D15" s="320" t="s">
        <v>204</v>
      </c>
      <c r="E15" s="320" t="s">
        <v>205</v>
      </c>
      <c r="F15" s="320" t="s">
        <v>83</v>
      </c>
      <c r="G15" s="320" t="s">
        <v>206</v>
      </c>
      <c r="H15" s="325" t="s">
        <v>131</v>
      </c>
      <c r="I15" s="316">
        <v>1998</v>
      </c>
      <c r="J15" s="316">
        <v>2239</v>
      </c>
      <c r="K15" s="103">
        <v>3</v>
      </c>
      <c r="L15" s="103"/>
      <c r="M15" s="389" t="s">
        <v>1225</v>
      </c>
      <c r="N15" s="30"/>
    </row>
    <row r="16" spans="1:14" s="35" customFormat="1" ht="19.5" customHeight="1">
      <c r="A16" s="25">
        <v>4</v>
      </c>
      <c r="B16" s="319">
        <v>485</v>
      </c>
      <c r="C16" s="319"/>
      <c r="D16" s="320" t="s">
        <v>639</v>
      </c>
      <c r="E16" s="320" t="s">
        <v>640</v>
      </c>
      <c r="F16" s="320" t="s">
        <v>97</v>
      </c>
      <c r="G16" s="320" t="s">
        <v>641</v>
      </c>
      <c r="H16" s="325" t="s">
        <v>642</v>
      </c>
      <c r="I16" s="316">
        <v>1997</v>
      </c>
      <c r="J16" s="316">
        <v>2366</v>
      </c>
      <c r="K16" s="103">
        <v>4</v>
      </c>
      <c r="L16" s="103"/>
      <c r="M16" s="389" t="s">
        <v>1222</v>
      </c>
      <c r="N16" s="40"/>
    </row>
    <row r="17" spans="1:14" s="35" customFormat="1" ht="19.5" customHeight="1">
      <c r="A17" s="25">
        <v>5</v>
      </c>
      <c r="B17" s="319">
        <v>361</v>
      </c>
      <c r="C17" s="319"/>
      <c r="D17" s="320" t="s">
        <v>643</v>
      </c>
      <c r="E17" s="320" t="s">
        <v>644</v>
      </c>
      <c r="F17" s="320" t="s">
        <v>87</v>
      </c>
      <c r="G17" s="320" t="s">
        <v>627</v>
      </c>
      <c r="H17" s="320" t="s">
        <v>461</v>
      </c>
      <c r="I17" s="316">
        <v>1996</v>
      </c>
      <c r="J17" s="316">
        <v>3059</v>
      </c>
      <c r="K17" s="103">
        <v>5</v>
      </c>
      <c r="L17" s="103"/>
      <c r="M17" s="389" t="s">
        <v>1223</v>
      </c>
      <c r="N17" s="40"/>
    </row>
    <row r="18" spans="1:14" s="35" customFormat="1" ht="19.5" customHeight="1">
      <c r="A18" s="25">
        <v>6</v>
      </c>
      <c r="B18" s="319">
        <v>520</v>
      </c>
      <c r="C18" s="319"/>
      <c r="D18" s="320" t="s">
        <v>388</v>
      </c>
      <c r="E18" s="320" t="s">
        <v>389</v>
      </c>
      <c r="F18" s="320" t="s">
        <v>88</v>
      </c>
      <c r="G18" s="320" t="s">
        <v>390</v>
      </c>
      <c r="H18" s="320" t="s">
        <v>373</v>
      </c>
      <c r="I18" s="316">
        <v>1998</v>
      </c>
      <c r="J18" s="316">
        <v>699</v>
      </c>
      <c r="K18" s="146">
        <v>6</v>
      </c>
      <c r="L18" s="383"/>
      <c r="M18" s="388" t="s">
        <v>1221</v>
      </c>
      <c r="N18" s="40"/>
    </row>
    <row r="19" spans="1:14" ht="19.5" customHeight="1">
      <c r="A19" s="25">
        <v>7</v>
      </c>
      <c r="B19" s="319">
        <v>453</v>
      </c>
      <c r="C19" s="319"/>
      <c r="D19" s="320" t="s">
        <v>645</v>
      </c>
      <c r="E19" s="320" t="s">
        <v>646</v>
      </c>
      <c r="F19" s="320" t="s">
        <v>97</v>
      </c>
      <c r="G19" s="320" t="s">
        <v>647</v>
      </c>
      <c r="H19" s="325" t="s">
        <v>498</v>
      </c>
      <c r="I19" s="316">
        <v>1998</v>
      </c>
      <c r="J19" s="316">
        <v>1810</v>
      </c>
      <c r="K19" s="103">
        <v>7</v>
      </c>
      <c r="L19" s="103"/>
      <c r="M19" s="389" t="s">
        <v>1224</v>
      </c>
      <c r="N19" s="40"/>
    </row>
    <row r="20" spans="1:14" s="31" customFormat="1" ht="19.5" customHeight="1">
      <c r="A20" s="25">
        <v>8</v>
      </c>
      <c r="B20" s="319">
        <v>426</v>
      </c>
      <c r="C20" s="319"/>
      <c r="D20" s="320" t="s">
        <v>648</v>
      </c>
      <c r="E20" s="320" t="s">
        <v>104</v>
      </c>
      <c r="F20" s="320" t="s">
        <v>85</v>
      </c>
      <c r="G20" s="320" t="s">
        <v>543</v>
      </c>
      <c r="H20" s="325" t="s">
        <v>544</v>
      </c>
      <c r="I20" s="316">
        <v>1997</v>
      </c>
      <c r="J20" s="316">
        <v>1941</v>
      </c>
      <c r="K20" s="383">
        <v>8</v>
      </c>
      <c r="L20" s="103"/>
      <c r="M20" s="389" t="s">
        <v>1226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293"/>
      <c r="E24" s="293"/>
      <c r="F24" s="293"/>
      <c r="G24" s="293"/>
      <c r="H24" s="293"/>
      <c r="I24" s="293"/>
      <c r="J24" s="295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3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107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618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619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151</v>
      </c>
      <c r="C13" s="315"/>
      <c r="D13" s="316" t="s">
        <v>620</v>
      </c>
      <c r="E13" s="316" t="s">
        <v>83</v>
      </c>
      <c r="F13" s="316" t="s">
        <v>281</v>
      </c>
      <c r="G13" s="316" t="s">
        <v>621</v>
      </c>
      <c r="H13" s="318" t="s">
        <v>541</v>
      </c>
      <c r="I13" s="317">
        <v>1998</v>
      </c>
      <c r="J13" s="317">
        <v>2240</v>
      </c>
      <c r="K13" s="381">
        <v>1</v>
      </c>
      <c r="L13" s="382"/>
      <c r="M13" s="387" t="s">
        <v>1227</v>
      </c>
      <c r="N13" s="30"/>
    </row>
    <row r="14" spans="1:14" s="31" customFormat="1" ht="19.5" customHeight="1">
      <c r="A14" s="25">
        <v>2</v>
      </c>
      <c r="B14" s="315">
        <v>226</v>
      </c>
      <c r="C14" s="315"/>
      <c r="D14" s="316" t="s">
        <v>622</v>
      </c>
      <c r="E14" s="316" t="s">
        <v>623</v>
      </c>
      <c r="F14" s="316" t="s">
        <v>624</v>
      </c>
      <c r="G14" s="316" t="s">
        <v>625</v>
      </c>
      <c r="H14" s="316" t="s">
        <v>423</v>
      </c>
      <c r="I14" s="317">
        <v>1996</v>
      </c>
      <c r="J14" s="317"/>
      <c r="K14" s="146">
        <v>2</v>
      </c>
      <c r="L14" s="383"/>
      <c r="M14" s="388" t="s">
        <v>1228</v>
      </c>
      <c r="N14" s="30"/>
    </row>
    <row r="15" spans="1:14" s="35" customFormat="1" ht="19.5" customHeight="1">
      <c r="A15" s="25">
        <v>3</v>
      </c>
      <c r="B15" s="315">
        <v>179</v>
      </c>
      <c r="C15" s="315"/>
      <c r="D15" s="337" t="s">
        <v>626</v>
      </c>
      <c r="E15" s="337" t="s">
        <v>92</v>
      </c>
      <c r="F15" s="333" t="s">
        <v>281</v>
      </c>
      <c r="G15" s="337" t="s">
        <v>628</v>
      </c>
      <c r="H15" s="333" t="s">
        <v>598</v>
      </c>
      <c r="I15" s="338">
        <v>1998</v>
      </c>
      <c r="J15" s="338">
        <v>1467</v>
      </c>
      <c r="K15" s="103">
        <v>3</v>
      </c>
      <c r="L15" s="103"/>
      <c r="M15" s="389" t="s">
        <v>1231</v>
      </c>
      <c r="N15" s="30"/>
    </row>
    <row r="16" spans="1:14" s="35" customFormat="1" ht="19.5" customHeight="1">
      <c r="A16" s="25">
        <v>4</v>
      </c>
      <c r="B16" s="315">
        <v>108</v>
      </c>
      <c r="C16" s="315"/>
      <c r="D16" s="337" t="s">
        <v>626</v>
      </c>
      <c r="E16" s="337" t="s">
        <v>175</v>
      </c>
      <c r="F16" s="333" t="s">
        <v>87</v>
      </c>
      <c r="G16" s="337" t="s">
        <v>627</v>
      </c>
      <c r="H16" s="333" t="s">
        <v>461</v>
      </c>
      <c r="I16" s="338">
        <v>1997</v>
      </c>
      <c r="J16" s="338">
        <v>3256</v>
      </c>
      <c r="K16" s="146">
        <v>4</v>
      </c>
      <c r="L16" s="383"/>
      <c r="M16" s="388" t="s">
        <v>1229</v>
      </c>
      <c r="N16" s="40"/>
    </row>
    <row r="17" spans="1:14" s="35" customFormat="1" ht="19.5" customHeight="1">
      <c r="A17" s="25">
        <v>5</v>
      </c>
      <c r="B17" s="315">
        <v>100</v>
      </c>
      <c r="C17" s="315"/>
      <c r="D17" s="333" t="s">
        <v>208</v>
      </c>
      <c r="E17" s="333" t="s">
        <v>92</v>
      </c>
      <c r="F17" s="333" t="s">
        <v>410</v>
      </c>
      <c r="G17" s="333" t="s">
        <v>209</v>
      </c>
      <c r="H17" s="332" t="s">
        <v>131</v>
      </c>
      <c r="I17" s="334">
        <v>1997</v>
      </c>
      <c r="J17" s="334">
        <v>1183</v>
      </c>
      <c r="K17" s="103">
        <v>5</v>
      </c>
      <c r="L17" s="103"/>
      <c r="M17" s="389" t="s">
        <v>1230</v>
      </c>
      <c r="N17" s="40"/>
    </row>
    <row r="18" spans="1:14" s="35" customFormat="1" ht="19.5" customHeight="1">
      <c r="A18" s="25">
        <v>6</v>
      </c>
      <c r="B18" s="315">
        <v>145</v>
      </c>
      <c r="C18" s="315"/>
      <c r="D18" s="316" t="s">
        <v>210</v>
      </c>
      <c r="E18" s="316" t="s">
        <v>211</v>
      </c>
      <c r="F18" s="316" t="s">
        <v>212</v>
      </c>
      <c r="G18" s="316" t="s">
        <v>125</v>
      </c>
      <c r="H18" s="318" t="s">
        <v>121</v>
      </c>
      <c r="I18" s="317" t="s">
        <v>213</v>
      </c>
      <c r="J18" s="317">
        <v>8311</v>
      </c>
      <c r="K18" s="103">
        <v>6</v>
      </c>
      <c r="L18" s="103"/>
      <c r="M18" s="389" t="s">
        <v>1233</v>
      </c>
      <c r="N18" s="40"/>
    </row>
    <row r="19" spans="1:14" ht="19.5" customHeight="1">
      <c r="A19" s="25">
        <v>7</v>
      </c>
      <c r="B19" s="315">
        <v>152</v>
      </c>
      <c r="C19" s="315"/>
      <c r="D19" s="316" t="s">
        <v>629</v>
      </c>
      <c r="E19" s="316" t="s">
        <v>83</v>
      </c>
      <c r="F19" s="316" t="s">
        <v>264</v>
      </c>
      <c r="G19" s="316" t="s">
        <v>630</v>
      </c>
      <c r="H19" s="318" t="s">
        <v>541</v>
      </c>
      <c r="I19" s="317">
        <v>1997</v>
      </c>
      <c r="J19" s="317">
        <v>724</v>
      </c>
      <c r="K19" s="103">
        <v>7</v>
      </c>
      <c r="L19" s="103"/>
      <c r="M19" s="389" t="s">
        <v>1232</v>
      </c>
      <c r="N19" s="40"/>
    </row>
    <row r="20" spans="1:14" s="31" customFormat="1" ht="19.5" customHeight="1">
      <c r="A20" s="25">
        <v>8</v>
      </c>
      <c r="B20" s="315">
        <v>196</v>
      </c>
      <c r="C20" s="315"/>
      <c r="D20" s="316" t="s">
        <v>631</v>
      </c>
      <c r="E20" s="316" t="s">
        <v>83</v>
      </c>
      <c r="F20" s="316"/>
      <c r="G20" s="316"/>
      <c r="H20" s="318" t="s">
        <v>467</v>
      </c>
      <c r="I20" s="317">
        <v>1997</v>
      </c>
      <c r="J20" s="317"/>
      <c r="K20" s="383">
        <v>8</v>
      </c>
      <c r="L20" s="103"/>
      <c r="M20" s="389" t="s">
        <v>1234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6"/>
  <sheetViews>
    <sheetView zoomScalePageLayoutView="0" workbookViewId="0" topLeftCell="A6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37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753906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229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649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650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444</v>
      </c>
      <c r="C13" s="319">
        <v>3</v>
      </c>
      <c r="D13" s="320" t="s">
        <v>651</v>
      </c>
      <c r="E13" s="320" t="s">
        <v>652</v>
      </c>
      <c r="F13" s="320" t="s">
        <v>127</v>
      </c>
      <c r="G13" s="320" t="s">
        <v>391</v>
      </c>
      <c r="H13" s="320" t="s">
        <v>381</v>
      </c>
      <c r="I13" s="320" t="s">
        <v>137</v>
      </c>
      <c r="J13" s="320">
        <v>762</v>
      </c>
      <c r="K13" s="396"/>
      <c r="L13" s="397"/>
      <c r="M13" s="398">
        <v>14.58</v>
      </c>
      <c r="N13" s="30"/>
    </row>
    <row r="14" spans="1:14" s="31" customFormat="1" ht="19.5" customHeight="1">
      <c r="A14" s="25">
        <v>2</v>
      </c>
      <c r="B14" s="319">
        <v>411</v>
      </c>
      <c r="C14" s="319">
        <v>4</v>
      </c>
      <c r="D14" s="320" t="s">
        <v>653</v>
      </c>
      <c r="E14" s="320" t="s">
        <v>104</v>
      </c>
      <c r="F14" s="320" t="s">
        <v>117</v>
      </c>
      <c r="G14" s="320" t="s">
        <v>654</v>
      </c>
      <c r="H14" s="339" t="s">
        <v>522</v>
      </c>
      <c r="I14" s="320">
        <v>1997</v>
      </c>
      <c r="J14" s="320">
        <v>1777</v>
      </c>
      <c r="K14" s="399"/>
      <c r="L14" s="400"/>
      <c r="M14" s="401">
        <v>14.74</v>
      </c>
      <c r="N14" s="30"/>
    </row>
    <row r="15" spans="1:14" s="35" customFormat="1" ht="19.5" customHeight="1">
      <c r="A15" s="25">
        <v>3</v>
      </c>
      <c r="B15" s="319">
        <v>432</v>
      </c>
      <c r="C15" s="319">
        <v>6</v>
      </c>
      <c r="D15" s="320" t="s">
        <v>214</v>
      </c>
      <c r="E15" s="320" t="s">
        <v>215</v>
      </c>
      <c r="F15" s="320" t="s">
        <v>216</v>
      </c>
      <c r="G15" s="320" t="s">
        <v>217</v>
      </c>
      <c r="H15" s="325" t="s">
        <v>129</v>
      </c>
      <c r="I15" s="320">
        <v>1998</v>
      </c>
      <c r="J15" s="320">
        <v>741</v>
      </c>
      <c r="K15" s="402"/>
      <c r="L15" s="402"/>
      <c r="M15" s="403">
        <v>14.79</v>
      </c>
      <c r="N15" s="30"/>
    </row>
    <row r="16" spans="1:14" s="35" customFormat="1" ht="19.5" customHeight="1">
      <c r="A16" s="25">
        <v>4</v>
      </c>
      <c r="B16" s="319">
        <v>385</v>
      </c>
      <c r="C16" s="319">
        <v>5</v>
      </c>
      <c r="D16" s="320" t="s">
        <v>658</v>
      </c>
      <c r="E16" s="320" t="s">
        <v>659</v>
      </c>
      <c r="F16" s="320" t="s">
        <v>92</v>
      </c>
      <c r="G16" s="320" t="s">
        <v>660</v>
      </c>
      <c r="H16" s="339" t="s">
        <v>482</v>
      </c>
      <c r="I16" s="320">
        <v>1997</v>
      </c>
      <c r="J16" s="320">
        <v>1971</v>
      </c>
      <c r="K16" s="402"/>
      <c r="L16" s="402"/>
      <c r="M16" s="403">
        <v>14.85</v>
      </c>
      <c r="N16" s="40"/>
    </row>
    <row r="17" spans="1:14" s="35" customFormat="1" ht="19.5" customHeight="1">
      <c r="A17" s="25">
        <v>5</v>
      </c>
      <c r="B17" s="319">
        <v>412</v>
      </c>
      <c r="C17" s="319">
        <v>8</v>
      </c>
      <c r="D17" s="320" t="s">
        <v>661</v>
      </c>
      <c r="E17" s="320" t="s">
        <v>159</v>
      </c>
      <c r="F17" s="320" t="s">
        <v>103</v>
      </c>
      <c r="G17" s="320" t="s">
        <v>662</v>
      </c>
      <c r="H17" s="339" t="s">
        <v>512</v>
      </c>
      <c r="I17" s="320">
        <v>1997</v>
      </c>
      <c r="J17" s="320">
        <v>1877</v>
      </c>
      <c r="K17" s="402"/>
      <c r="L17" s="402"/>
      <c r="M17" s="403">
        <v>15.01</v>
      </c>
      <c r="N17" s="40"/>
    </row>
    <row r="18" spans="1:14" s="35" customFormat="1" ht="19.5" customHeight="1">
      <c r="A18" s="25">
        <v>6</v>
      </c>
      <c r="B18" s="319">
        <v>529</v>
      </c>
      <c r="C18" s="319">
        <v>7</v>
      </c>
      <c r="D18" s="320" t="s">
        <v>655</v>
      </c>
      <c r="E18" s="320" t="s">
        <v>656</v>
      </c>
      <c r="F18" s="320" t="s">
        <v>463</v>
      </c>
      <c r="G18" s="320" t="s">
        <v>657</v>
      </c>
      <c r="H18" s="320" t="s">
        <v>456</v>
      </c>
      <c r="I18" s="320">
        <v>1996</v>
      </c>
      <c r="J18" s="320">
        <v>510</v>
      </c>
      <c r="K18" s="402"/>
      <c r="L18" s="402"/>
      <c r="M18" s="403">
        <v>15.09</v>
      </c>
      <c r="N18" s="40"/>
    </row>
    <row r="19" spans="1:14" ht="19.5" customHeight="1">
      <c r="A19" s="25">
        <v>7</v>
      </c>
      <c r="B19" s="319">
        <v>537</v>
      </c>
      <c r="C19" s="319">
        <v>2</v>
      </c>
      <c r="D19" s="320" t="s">
        <v>663</v>
      </c>
      <c r="E19" s="320" t="s">
        <v>148</v>
      </c>
      <c r="F19" s="320" t="s">
        <v>664</v>
      </c>
      <c r="G19" s="320" t="s">
        <v>665</v>
      </c>
      <c r="H19" s="320" t="s">
        <v>441</v>
      </c>
      <c r="I19" s="320">
        <v>1998</v>
      </c>
      <c r="J19" s="320"/>
      <c r="K19" s="400"/>
      <c r="L19" s="402"/>
      <c r="M19" s="403">
        <v>17.04</v>
      </c>
      <c r="N19" s="40"/>
    </row>
    <row r="20" spans="1:14" s="31" customFormat="1" ht="19.5" customHeight="1">
      <c r="A20" s="25">
        <v>8</v>
      </c>
      <c r="B20" s="319">
        <v>501</v>
      </c>
      <c r="C20" s="319">
        <v>1</v>
      </c>
      <c r="D20" s="320" t="s">
        <v>218</v>
      </c>
      <c r="E20" s="320" t="s">
        <v>219</v>
      </c>
      <c r="F20" s="320" t="s">
        <v>220</v>
      </c>
      <c r="G20" s="320" t="s">
        <v>221</v>
      </c>
      <c r="H20" s="325" t="s">
        <v>129</v>
      </c>
      <c r="I20" s="320">
        <v>1996</v>
      </c>
      <c r="J20" s="320">
        <v>1754</v>
      </c>
      <c r="K20" s="404"/>
      <c r="L20" s="405"/>
      <c r="M20" s="401" t="s">
        <v>1153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02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02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302"/>
      <c r="N23" s="30"/>
    </row>
    <row r="24" spans="1:14" s="35" customFormat="1" ht="19.5" customHeight="1">
      <c r="A24" s="25">
        <v>12</v>
      </c>
      <c r="B24" s="26"/>
      <c r="C24" s="26"/>
      <c r="D24" s="293"/>
      <c r="E24" s="293"/>
      <c r="F24" s="293"/>
      <c r="G24" s="293"/>
      <c r="H24" s="293"/>
      <c r="I24" s="293"/>
      <c r="J24" s="295"/>
      <c r="K24" s="32"/>
      <c r="L24" s="26"/>
      <c r="M24" s="303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>
        <v>-0.9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6"/>
  <sheetViews>
    <sheetView view="pageLayout" workbookViewId="0" topLeftCell="A7">
      <selection activeCell="E38" sqref="E38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230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65"/>
      <c r="N5" s="65"/>
    </row>
    <row r="6" spans="1:14" s="4" customFormat="1" ht="9.75" customHeight="1" thickBot="1">
      <c r="A6" s="12"/>
      <c r="B6" s="12"/>
      <c r="C6" s="12"/>
      <c r="D6" s="66"/>
      <c r="E6" s="67"/>
      <c r="F6" s="67"/>
      <c r="G6" s="67"/>
      <c r="H6" s="67"/>
      <c r="I6" s="67"/>
      <c r="J6" s="67"/>
      <c r="K6" s="67"/>
      <c r="L6" s="67"/>
      <c r="M6" s="65"/>
      <c r="N6" s="65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681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682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257</v>
      </c>
      <c r="C13" s="319">
        <v>3</v>
      </c>
      <c r="D13" s="324" t="s">
        <v>672</v>
      </c>
      <c r="E13" s="324" t="s">
        <v>349</v>
      </c>
      <c r="F13" s="324" t="s">
        <v>109</v>
      </c>
      <c r="G13" s="324" t="s">
        <v>673</v>
      </c>
      <c r="H13" s="333" t="s">
        <v>674</v>
      </c>
      <c r="I13" s="315">
        <v>1998</v>
      </c>
      <c r="J13" s="315">
        <v>1708</v>
      </c>
      <c r="K13" s="29"/>
      <c r="L13" s="29"/>
      <c r="M13" s="304">
        <v>14.61</v>
      </c>
      <c r="N13" s="71"/>
    </row>
    <row r="14" spans="1:14" s="31" customFormat="1" ht="19.5" customHeight="1">
      <c r="A14" s="25">
        <v>2</v>
      </c>
      <c r="B14" s="315">
        <v>116</v>
      </c>
      <c r="C14" s="319">
        <v>4</v>
      </c>
      <c r="D14" s="324" t="s">
        <v>669</v>
      </c>
      <c r="E14" s="324" t="s">
        <v>93</v>
      </c>
      <c r="F14" s="324" t="s">
        <v>92</v>
      </c>
      <c r="G14" s="324" t="s">
        <v>511</v>
      </c>
      <c r="H14" s="333" t="s">
        <v>512</v>
      </c>
      <c r="I14" s="315">
        <v>1997</v>
      </c>
      <c r="J14" s="315">
        <v>2001</v>
      </c>
      <c r="K14" s="72"/>
      <c r="L14" s="73"/>
      <c r="M14" s="305">
        <v>14.91</v>
      </c>
      <c r="N14" s="71"/>
    </row>
    <row r="15" spans="1:14" s="35" customFormat="1" ht="19.5" customHeight="1">
      <c r="A15" s="25">
        <v>3</v>
      </c>
      <c r="B15" s="315">
        <v>267</v>
      </c>
      <c r="C15" s="319">
        <v>6</v>
      </c>
      <c r="D15" s="333" t="s">
        <v>225</v>
      </c>
      <c r="E15" s="333" t="s">
        <v>109</v>
      </c>
      <c r="F15" s="333" t="s">
        <v>349</v>
      </c>
      <c r="G15" s="333" t="s">
        <v>196</v>
      </c>
      <c r="H15" s="332" t="s">
        <v>131</v>
      </c>
      <c r="I15" s="334">
        <v>1996</v>
      </c>
      <c r="J15" s="334">
        <v>1492</v>
      </c>
      <c r="K15" s="26"/>
      <c r="L15" s="26"/>
      <c r="M15" s="346">
        <v>15.13</v>
      </c>
      <c r="N15" s="71"/>
    </row>
    <row r="16" spans="1:14" s="35" customFormat="1" ht="19.5" customHeight="1">
      <c r="A16" s="25">
        <v>4</v>
      </c>
      <c r="B16" s="315">
        <v>169</v>
      </c>
      <c r="C16" s="319">
        <v>5</v>
      </c>
      <c r="D16" s="324" t="s">
        <v>223</v>
      </c>
      <c r="E16" s="324" t="s">
        <v>147</v>
      </c>
      <c r="F16" s="324" t="s">
        <v>165</v>
      </c>
      <c r="G16" s="324" t="s">
        <v>224</v>
      </c>
      <c r="H16" s="318" t="s">
        <v>84</v>
      </c>
      <c r="I16" s="315">
        <v>1997</v>
      </c>
      <c r="J16" s="315">
        <v>2443</v>
      </c>
      <c r="K16" s="72"/>
      <c r="L16" s="73"/>
      <c r="M16" s="305">
        <v>15.19</v>
      </c>
      <c r="N16" s="40"/>
    </row>
    <row r="17" spans="1:14" s="35" customFormat="1" ht="19.5" customHeight="1">
      <c r="A17" s="25">
        <v>5</v>
      </c>
      <c r="B17" s="315">
        <v>102</v>
      </c>
      <c r="C17" s="319">
        <v>8</v>
      </c>
      <c r="D17" s="324" t="s">
        <v>670</v>
      </c>
      <c r="E17" s="324" t="s">
        <v>283</v>
      </c>
      <c r="F17" s="324" t="s">
        <v>93</v>
      </c>
      <c r="G17" s="324" t="s">
        <v>671</v>
      </c>
      <c r="H17" s="333" t="s">
        <v>522</v>
      </c>
      <c r="I17" s="315">
        <v>1998</v>
      </c>
      <c r="J17" s="315">
        <v>4928</v>
      </c>
      <c r="K17" s="26"/>
      <c r="L17" s="26"/>
      <c r="M17" s="346">
        <v>15.21</v>
      </c>
      <c r="N17" s="40"/>
    </row>
    <row r="18" spans="1:14" s="35" customFormat="1" ht="19.5" customHeight="1">
      <c r="A18" s="25">
        <v>6</v>
      </c>
      <c r="B18" s="315">
        <v>250</v>
      </c>
      <c r="C18" s="319">
        <v>7</v>
      </c>
      <c r="D18" s="324" t="s">
        <v>675</v>
      </c>
      <c r="E18" s="324" t="s">
        <v>676</v>
      </c>
      <c r="F18" s="324" t="s">
        <v>677</v>
      </c>
      <c r="G18" s="324" t="s">
        <v>678</v>
      </c>
      <c r="H18" s="316" t="s">
        <v>423</v>
      </c>
      <c r="I18" s="315">
        <v>1997</v>
      </c>
      <c r="J18" s="315"/>
      <c r="K18" s="26"/>
      <c r="L18" s="26"/>
      <c r="M18" s="346">
        <v>15.38</v>
      </c>
      <c r="N18" s="40"/>
    </row>
    <row r="19" spans="1:14" ht="19.5" customHeight="1">
      <c r="A19" s="25">
        <v>7</v>
      </c>
      <c r="B19" s="315">
        <v>227</v>
      </c>
      <c r="C19" s="319">
        <v>2</v>
      </c>
      <c r="D19" s="337" t="s">
        <v>679</v>
      </c>
      <c r="E19" s="337" t="s">
        <v>596</v>
      </c>
      <c r="F19" s="333" t="s">
        <v>97</v>
      </c>
      <c r="G19" s="337" t="s">
        <v>680</v>
      </c>
      <c r="H19" s="333" t="s">
        <v>461</v>
      </c>
      <c r="I19" s="338">
        <v>1998</v>
      </c>
      <c r="J19" s="338">
        <v>2858</v>
      </c>
      <c r="K19" s="32"/>
      <c r="L19" s="26"/>
      <c r="M19" s="346">
        <v>16.35</v>
      </c>
      <c r="N19" s="40"/>
    </row>
    <row r="20" spans="1:14" s="31" customFormat="1" ht="19.5" customHeight="1">
      <c r="A20" s="25">
        <v>8</v>
      </c>
      <c r="B20" s="315">
        <v>109</v>
      </c>
      <c r="C20" s="319">
        <v>1</v>
      </c>
      <c r="D20" s="324" t="s">
        <v>666</v>
      </c>
      <c r="E20" s="324" t="s">
        <v>91</v>
      </c>
      <c r="F20" s="324" t="s">
        <v>85</v>
      </c>
      <c r="G20" s="324" t="s">
        <v>667</v>
      </c>
      <c r="H20" s="333" t="s">
        <v>668</v>
      </c>
      <c r="I20" s="315">
        <v>1997</v>
      </c>
      <c r="J20" s="315">
        <v>1488</v>
      </c>
      <c r="K20" s="72"/>
      <c r="L20" s="345"/>
      <c r="M20" s="346" t="s">
        <v>1153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07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07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307"/>
      <c r="N23" s="30"/>
    </row>
    <row r="24" spans="1:14" s="35" customFormat="1" ht="19.5" customHeight="1">
      <c r="A24" s="25">
        <v>12</v>
      </c>
      <c r="B24" s="26"/>
      <c r="C24" s="26"/>
      <c r="D24" s="48"/>
      <c r="E24" s="48"/>
      <c r="F24" s="48"/>
      <c r="G24" s="48"/>
      <c r="H24" s="48"/>
      <c r="I24" s="48"/>
      <c r="J24" s="32"/>
      <c r="K24" s="32"/>
      <c r="L24" s="26"/>
      <c r="M24" s="306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>
        <v>-0.9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4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87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753906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231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703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704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533</v>
      </c>
      <c r="C13" s="319">
        <v>2</v>
      </c>
      <c r="D13" s="320" t="s">
        <v>715</v>
      </c>
      <c r="E13" s="320" t="s">
        <v>374</v>
      </c>
      <c r="F13" s="320" t="s">
        <v>281</v>
      </c>
      <c r="G13" s="320" t="s">
        <v>716</v>
      </c>
      <c r="H13" s="325" t="s">
        <v>561</v>
      </c>
      <c r="I13" s="316">
        <v>1998</v>
      </c>
      <c r="J13" s="316">
        <v>3360</v>
      </c>
      <c r="K13" s="394">
        <v>1</v>
      </c>
      <c r="L13" s="394"/>
      <c r="M13" s="387" t="s">
        <v>1164</v>
      </c>
      <c r="N13" s="30"/>
    </row>
    <row r="14" spans="1:14" s="31" customFormat="1" ht="19.5" customHeight="1">
      <c r="A14" s="25">
        <v>2</v>
      </c>
      <c r="B14" s="319">
        <v>373</v>
      </c>
      <c r="C14" s="319">
        <v>6</v>
      </c>
      <c r="D14" s="320" t="s">
        <v>706</v>
      </c>
      <c r="E14" s="320" t="s">
        <v>707</v>
      </c>
      <c r="F14" s="320" t="s">
        <v>92</v>
      </c>
      <c r="G14" s="320" t="s">
        <v>708</v>
      </c>
      <c r="H14" s="325" t="s">
        <v>430</v>
      </c>
      <c r="I14" s="316">
        <v>1998</v>
      </c>
      <c r="J14" s="316">
        <v>1908</v>
      </c>
      <c r="K14" s="390">
        <v>2</v>
      </c>
      <c r="L14" s="391"/>
      <c r="M14" s="388" t="s">
        <v>1160</v>
      </c>
      <c r="N14" s="30"/>
    </row>
    <row r="15" spans="1:14" s="35" customFormat="1" ht="19.5" customHeight="1">
      <c r="A15" s="25">
        <v>3</v>
      </c>
      <c r="B15" s="319">
        <v>400</v>
      </c>
      <c r="C15" s="319">
        <v>4</v>
      </c>
      <c r="D15" s="320" t="s">
        <v>232</v>
      </c>
      <c r="E15" s="320" t="s">
        <v>193</v>
      </c>
      <c r="F15" s="320" t="s">
        <v>150</v>
      </c>
      <c r="G15" s="320" t="s">
        <v>168</v>
      </c>
      <c r="H15" s="325" t="s">
        <v>121</v>
      </c>
      <c r="I15" s="316" t="s">
        <v>151</v>
      </c>
      <c r="J15" s="316">
        <v>288</v>
      </c>
      <c r="K15" s="390">
        <v>3</v>
      </c>
      <c r="L15" s="391"/>
      <c r="M15" s="388" t="s">
        <v>1159</v>
      </c>
      <c r="N15" s="30"/>
    </row>
    <row r="16" spans="1:14" s="35" customFormat="1" ht="19.5" customHeight="1">
      <c r="A16" s="25">
        <v>4</v>
      </c>
      <c r="B16" s="319">
        <v>516</v>
      </c>
      <c r="C16" s="319">
        <v>7</v>
      </c>
      <c r="D16" s="320" t="s">
        <v>314</v>
      </c>
      <c r="E16" s="320" t="s">
        <v>219</v>
      </c>
      <c r="F16" s="320" t="s">
        <v>92</v>
      </c>
      <c r="G16" s="320" t="s">
        <v>714</v>
      </c>
      <c r="H16" s="325" t="s">
        <v>674</v>
      </c>
      <c r="I16" s="316">
        <v>1997</v>
      </c>
      <c r="J16" s="316">
        <v>2331</v>
      </c>
      <c r="K16" s="392">
        <v>4</v>
      </c>
      <c r="L16" s="392"/>
      <c r="M16" s="389" t="s">
        <v>1163</v>
      </c>
      <c r="N16" s="40"/>
    </row>
    <row r="17" spans="1:14" s="35" customFormat="1" ht="19.5" customHeight="1">
      <c r="A17" s="25">
        <v>5</v>
      </c>
      <c r="B17" s="319">
        <v>527</v>
      </c>
      <c r="C17" s="319">
        <v>3</v>
      </c>
      <c r="D17" s="320" t="s">
        <v>392</v>
      </c>
      <c r="E17" s="320" t="s">
        <v>393</v>
      </c>
      <c r="F17" s="320" t="s">
        <v>705</v>
      </c>
      <c r="G17" s="320" t="s">
        <v>394</v>
      </c>
      <c r="H17" s="325" t="s">
        <v>368</v>
      </c>
      <c r="I17" s="316">
        <v>1997</v>
      </c>
      <c r="J17" s="316">
        <v>611</v>
      </c>
      <c r="K17" s="393">
        <v>5</v>
      </c>
      <c r="L17" s="395"/>
      <c r="M17" s="389" t="s">
        <v>1158</v>
      </c>
      <c r="N17" s="40"/>
    </row>
    <row r="18" spans="1:14" s="35" customFormat="1" ht="19.5" customHeight="1">
      <c r="A18" s="25">
        <v>6</v>
      </c>
      <c r="B18" s="319">
        <v>476</v>
      </c>
      <c r="C18" s="319">
        <v>5</v>
      </c>
      <c r="D18" s="320" t="s">
        <v>709</v>
      </c>
      <c r="E18" s="320" t="s">
        <v>496</v>
      </c>
      <c r="F18" s="320" t="s">
        <v>117</v>
      </c>
      <c r="G18" s="320" t="s">
        <v>710</v>
      </c>
      <c r="H18" s="325" t="s">
        <v>465</v>
      </c>
      <c r="I18" s="316">
        <v>1998</v>
      </c>
      <c r="J18" s="316">
        <v>1732</v>
      </c>
      <c r="K18" s="392">
        <v>6</v>
      </c>
      <c r="L18" s="392"/>
      <c r="M18" s="389" t="s">
        <v>1161</v>
      </c>
      <c r="N18" s="40"/>
    </row>
    <row r="19" spans="1:14" ht="19.5" customHeight="1">
      <c r="A19" s="25">
        <v>7</v>
      </c>
      <c r="B19" s="319">
        <v>503</v>
      </c>
      <c r="C19" s="319">
        <v>8</v>
      </c>
      <c r="D19" s="320" t="s">
        <v>711</v>
      </c>
      <c r="E19" s="320" t="s">
        <v>712</v>
      </c>
      <c r="F19" s="320" t="s">
        <v>677</v>
      </c>
      <c r="G19" s="320" t="s">
        <v>713</v>
      </c>
      <c r="H19" s="320" t="s">
        <v>441</v>
      </c>
      <c r="I19" s="316">
        <v>1998</v>
      </c>
      <c r="J19" s="316"/>
      <c r="K19" s="392">
        <v>7</v>
      </c>
      <c r="L19" s="392"/>
      <c r="M19" s="389" t="s">
        <v>1162</v>
      </c>
      <c r="N19" s="40"/>
    </row>
    <row r="20" spans="1:14" s="31" customFormat="1" ht="19.5" customHeight="1">
      <c r="A20" s="25">
        <v>8</v>
      </c>
      <c r="B20" s="319">
        <v>539</v>
      </c>
      <c r="C20" s="319">
        <v>1</v>
      </c>
      <c r="D20" s="320" t="s">
        <v>717</v>
      </c>
      <c r="E20" s="320" t="s">
        <v>288</v>
      </c>
      <c r="F20" s="320" t="s">
        <v>97</v>
      </c>
      <c r="G20" s="320" t="s">
        <v>718</v>
      </c>
      <c r="H20" s="325" t="s">
        <v>512</v>
      </c>
      <c r="I20" s="316">
        <v>1998</v>
      </c>
      <c r="J20" s="316">
        <v>858</v>
      </c>
      <c r="K20" s="391">
        <v>8</v>
      </c>
      <c r="L20" s="392"/>
      <c r="M20" s="389" t="s">
        <v>1165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37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293"/>
      <c r="E23" s="293"/>
      <c r="F23" s="293"/>
      <c r="G23" s="292"/>
      <c r="H23" s="292"/>
      <c r="I23" s="292"/>
      <c r="J23" s="295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3">
      <selection activeCell="N15" sqref="N15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235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65"/>
      <c r="N5" s="65"/>
    </row>
    <row r="6" spans="1:14" s="4" customFormat="1" ht="9.75" customHeight="1" thickBot="1">
      <c r="A6" s="12"/>
      <c r="B6" s="12"/>
      <c r="C6" s="12"/>
      <c r="D6" s="66"/>
      <c r="E6" s="67"/>
      <c r="F6" s="67"/>
      <c r="G6" s="67"/>
      <c r="H6" s="67"/>
      <c r="I6" s="67"/>
      <c r="J6" s="67"/>
      <c r="K6" s="67"/>
      <c r="L6" s="67"/>
      <c r="M6" s="65"/>
      <c r="N6" s="65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701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702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229</v>
      </c>
      <c r="C13" s="319">
        <v>3</v>
      </c>
      <c r="D13" s="316" t="s">
        <v>164</v>
      </c>
      <c r="E13" s="316" t="s">
        <v>97</v>
      </c>
      <c r="F13" s="316" t="s">
        <v>92</v>
      </c>
      <c r="G13" s="316" t="s">
        <v>700</v>
      </c>
      <c r="H13" s="332" t="s">
        <v>134</v>
      </c>
      <c r="I13" s="317">
        <v>1997</v>
      </c>
      <c r="J13" s="317">
        <v>2214</v>
      </c>
      <c r="K13" s="381">
        <v>1</v>
      </c>
      <c r="L13" s="385"/>
      <c r="M13" s="386">
        <v>53.41</v>
      </c>
      <c r="N13" s="71"/>
    </row>
    <row r="14" spans="1:14" s="31" customFormat="1" ht="19.5" customHeight="1">
      <c r="A14" s="25">
        <v>2</v>
      </c>
      <c r="B14" s="315">
        <v>160</v>
      </c>
      <c r="C14" s="319">
        <v>4</v>
      </c>
      <c r="D14" s="316" t="s">
        <v>683</v>
      </c>
      <c r="E14" s="316" t="s">
        <v>282</v>
      </c>
      <c r="F14" s="316" t="s">
        <v>684</v>
      </c>
      <c r="G14" s="316" t="s">
        <v>685</v>
      </c>
      <c r="H14" s="316" t="s">
        <v>441</v>
      </c>
      <c r="I14" s="317">
        <v>1997</v>
      </c>
      <c r="J14" s="317"/>
      <c r="K14" s="146">
        <v>2</v>
      </c>
      <c r="L14" s="103"/>
      <c r="M14" s="142">
        <v>54.87</v>
      </c>
      <c r="N14" s="71"/>
    </row>
    <row r="15" spans="1:14" s="35" customFormat="1" ht="19.5" customHeight="1">
      <c r="A15" s="25">
        <v>3</v>
      </c>
      <c r="B15" s="315">
        <v>247</v>
      </c>
      <c r="C15" s="319">
        <v>6</v>
      </c>
      <c r="D15" s="316" t="s">
        <v>686</v>
      </c>
      <c r="E15" s="316" t="s">
        <v>463</v>
      </c>
      <c r="F15" s="316" t="s">
        <v>93</v>
      </c>
      <c r="G15" s="316" t="s">
        <v>673</v>
      </c>
      <c r="H15" s="318" t="s">
        <v>674</v>
      </c>
      <c r="I15" s="317">
        <v>1997</v>
      </c>
      <c r="J15" s="317">
        <v>1590</v>
      </c>
      <c r="K15" s="146">
        <v>3</v>
      </c>
      <c r="L15" s="383"/>
      <c r="M15" s="384">
        <v>56.17</v>
      </c>
      <c r="N15" s="30"/>
    </row>
    <row r="16" spans="1:14" s="35" customFormat="1" ht="19.5" customHeight="1">
      <c r="A16" s="25">
        <v>4</v>
      </c>
      <c r="B16" s="315">
        <v>191</v>
      </c>
      <c r="C16" s="319">
        <v>5</v>
      </c>
      <c r="D16" s="316" t="s">
        <v>692</v>
      </c>
      <c r="E16" s="316" t="s">
        <v>92</v>
      </c>
      <c r="F16" s="316" t="s">
        <v>109</v>
      </c>
      <c r="G16" s="316" t="s">
        <v>693</v>
      </c>
      <c r="H16" s="316" t="s">
        <v>694</v>
      </c>
      <c r="I16" s="317">
        <v>1998</v>
      </c>
      <c r="J16" s="317">
        <v>2699</v>
      </c>
      <c r="K16" s="103">
        <v>4</v>
      </c>
      <c r="L16" s="103"/>
      <c r="M16" s="142">
        <v>56.82</v>
      </c>
      <c r="N16" s="40"/>
    </row>
    <row r="17" spans="1:14" s="35" customFormat="1" ht="19.5" customHeight="1">
      <c r="A17" s="25">
        <v>5</v>
      </c>
      <c r="B17" s="315">
        <v>192</v>
      </c>
      <c r="C17" s="319">
        <v>8</v>
      </c>
      <c r="D17" s="337" t="s">
        <v>174</v>
      </c>
      <c r="E17" s="337" t="s">
        <v>690</v>
      </c>
      <c r="F17" s="333" t="s">
        <v>90</v>
      </c>
      <c r="G17" s="337" t="s">
        <v>691</v>
      </c>
      <c r="H17" s="333" t="s">
        <v>465</v>
      </c>
      <c r="I17" s="334">
        <v>1997</v>
      </c>
      <c r="J17" s="338">
        <v>1952</v>
      </c>
      <c r="K17" s="103">
        <v>5</v>
      </c>
      <c r="L17" s="103"/>
      <c r="M17" s="142">
        <v>57.12</v>
      </c>
      <c r="N17" s="40"/>
    </row>
    <row r="18" spans="1:14" s="35" customFormat="1" ht="19.5" customHeight="1">
      <c r="A18" s="25">
        <v>6</v>
      </c>
      <c r="B18" s="315">
        <v>185</v>
      </c>
      <c r="C18" s="319">
        <v>7</v>
      </c>
      <c r="D18" s="337" t="s">
        <v>687</v>
      </c>
      <c r="E18" s="337" t="s">
        <v>281</v>
      </c>
      <c r="F18" s="333" t="s">
        <v>688</v>
      </c>
      <c r="G18" s="337" t="s">
        <v>689</v>
      </c>
      <c r="H18" s="333" t="s">
        <v>465</v>
      </c>
      <c r="I18" s="334">
        <v>1996</v>
      </c>
      <c r="J18" s="338">
        <v>1848</v>
      </c>
      <c r="K18" s="103">
        <v>6</v>
      </c>
      <c r="L18" s="103"/>
      <c r="M18" s="142">
        <v>57.25</v>
      </c>
      <c r="N18" s="40"/>
    </row>
    <row r="19" spans="1:14" ht="19.5" customHeight="1">
      <c r="A19" s="25">
        <v>7</v>
      </c>
      <c r="B19" s="315">
        <v>136</v>
      </c>
      <c r="C19" s="319">
        <v>2</v>
      </c>
      <c r="D19" s="316" t="s">
        <v>697</v>
      </c>
      <c r="E19" s="316" t="s">
        <v>698</v>
      </c>
      <c r="F19" s="316" t="s">
        <v>92</v>
      </c>
      <c r="G19" s="316" t="s">
        <v>699</v>
      </c>
      <c r="H19" s="332" t="s">
        <v>668</v>
      </c>
      <c r="I19" s="317">
        <v>1997</v>
      </c>
      <c r="J19" s="317">
        <v>2078</v>
      </c>
      <c r="K19" s="383">
        <v>7</v>
      </c>
      <c r="L19" s="103"/>
      <c r="M19" s="142">
        <v>58.54</v>
      </c>
      <c r="N19" s="40"/>
    </row>
    <row r="20" spans="1:14" s="31" customFormat="1" ht="19.5" customHeight="1">
      <c r="A20" s="25">
        <v>8</v>
      </c>
      <c r="B20" s="315">
        <v>258</v>
      </c>
      <c r="C20" s="319">
        <v>1</v>
      </c>
      <c r="D20" s="337" t="s">
        <v>695</v>
      </c>
      <c r="E20" s="337" t="s">
        <v>92</v>
      </c>
      <c r="F20" s="333" t="s">
        <v>281</v>
      </c>
      <c r="G20" s="337" t="s">
        <v>696</v>
      </c>
      <c r="H20" s="333" t="s">
        <v>456</v>
      </c>
      <c r="I20" s="334">
        <v>1997</v>
      </c>
      <c r="J20" s="338">
        <v>1704</v>
      </c>
      <c r="K20" s="103">
        <v>8</v>
      </c>
      <c r="L20" s="103"/>
      <c r="M20" s="142">
        <v>59.77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37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293"/>
      <c r="E23" s="293"/>
      <c r="F23" s="293"/>
      <c r="G23" s="292"/>
      <c r="H23" s="292"/>
      <c r="I23" s="292"/>
      <c r="J23" s="295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4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37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236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65"/>
      <c r="N5" s="65"/>
    </row>
    <row r="6" spans="1:14" s="4" customFormat="1" ht="9.75" customHeight="1" thickBot="1">
      <c r="A6" s="12"/>
      <c r="B6" s="12"/>
      <c r="C6" s="12"/>
      <c r="D6" s="66"/>
      <c r="E6" s="67"/>
      <c r="F6" s="67"/>
      <c r="G6" s="67"/>
      <c r="H6" s="67"/>
      <c r="I6" s="67"/>
      <c r="J6" s="67"/>
      <c r="K6" s="67"/>
      <c r="L6" s="67"/>
      <c r="M6" s="65"/>
      <c r="N6" s="65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777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778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502</v>
      </c>
      <c r="C13" s="319"/>
      <c r="D13" s="320" t="s">
        <v>764</v>
      </c>
      <c r="E13" s="320" t="s">
        <v>765</v>
      </c>
      <c r="F13" s="320" t="s">
        <v>766</v>
      </c>
      <c r="G13" s="320" t="s">
        <v>625</v>
      </c>
      <c r="H13" s="320" t="s">
        <v>441</v>
      </c>
      <c r="I13" s="316">
        <v>1998</v>
      </c>
      <c r="J13" s="316"/>
      <c r="K13" s="381">
        <v>1</v>
      </c>
      <c r="L13" s="418"/>
      <c r="M13" s="419" t="s">
        <v>1196</v>
      </c>
      <c r="N13" s="30"/>
    </row>
    <row r="14" spans="1:14" s="31" customFormat="1" ht="19.5" customHeight="1">
      <c r="A14" s="25">
        <v>2</v>
      </c>
      <c r="B14" s="319">
        <v>399</v>
      </c>
      <c r="C14" s="319"/>
      <c r="D14" s="320" t="s">
        <v>239</v>
      </c>
      <c r="E14" s="320" t="s">
        <v>240</v>
      </c>
      <c r="F14" s="320" t="s">
        <v>241</v>
      </c>
      <c r="G14" s="320" t="s">
        <v>242</v>
      </c>
      <c r="H14" s="325" t="s">
        <v>121</v>
      </c>
      <c r="I14" s="316" t="s">
        <v>243</v>
      </c>
      <c r="J14" s="316">
        <v>1268</v>
      </c>
      <c r="K14" s="103">
        <v>2</v>
      </c>
      <c r="L14" s="26"/>
      <c r="M14" s="417" t="s">
        <v>1197</v>
      </c>
      <c r="N14" s="30"/>
    </row>
    <row r="15" spans="1:14" s="35" customFormat="1" ht="19.5" customHeight="1">
      <c r="A15" s="25">
        <v>3</v>
      </c>
      <c r="B15" s="319">
        <v>538</v>
      </c>
      <c r="C15" s="319"/>
      <c r="D15" s="320" t="s">
        <v>762</v>
      </c>
      <c r="E15" s="320" t="s">
        <v>184</v>
      </c>
      <c r="F15" s="320" t="s">
        <v>92</v>
      </c>
      <c r="G15" s="320" t="s">
        <v>763</v>
      </c>
      <c r="H15" s="325" t="s">
        <v>512</v>
      </c>
      <c r="I15" s="316">
        <v>1997</v>
      </c>
      <c r="J15" s="316">
        <v>2098</v>
      </c>
      <c r="K15" s="146">
        <v>3</v>
      </c>
      <c r="L15" s="32"/>
      <c r="M15" s="416" t="s">
        <v>1195</v>
      </c>
      <c r="N15" s="30"/>
    </row>
    <row r="16" spans="1:14" s="35" customFormat="1" ht="19.5" customHeight="1">
      <c r="A16" s="25">
        <v>4</v>
      </c>
      <c r="B16" s="319">
        <v>386</v>
      </c>
      <c r="C16" s="319"/>
      <c r="D16" s="320" t="s">
        <v>767</v>
      </c>
      <c r="E16" s="320" t="s">
        <v>768</v>
      </c>
      <c r="F16" s="320" t="s">
        <v>117</v>
      </c>
      <c r="G16" s="320" t="s">
        <v>769</v>
      </c>
      <c r="H16" s="325" t="s">
        <v>456</v>
      </c>
      <c r="I16" s="316">
        <v>1998</v>
      </c>
      <c r="J16" s="316">
        <v>2845</v>
      </c>
      <c r="K16" s="103">
        <v>4</v>
      </c>
      <c r="L16" s="26"/>
      <c r="M16" s="417" t="s">
        <v>1198</v>
      </c>
      <c r="N16" s="40"/>
    </row>
    <row r="17" spans="1:14" s="35" customFormat="1" ht="19.5" customHeight="1">
      <c r="A17" s="25">
        <v>5</v>
      </c>
      <c r="B17" s="319">
        <v>560</v>
      </c>
      <c r="C17" s="319"/>
      <c r="D17" s="320" t="s">
        <v>772</v>
      </c>
      <c r="E17" s="320" t="s">
        <v>773</v>
      </c>
      <c r="F17" s="320" t="s">
        <v>175</v>
      </c>
      <c r="G17" s="320" t="s">
        <v>774</v>
      </c>
      <c r="H17" s="320" t="s">
        <v>370</v>
      </c>
      <c r="I17" s="316" t="s">
        <v>137</v>
      </c>
      <c r="J17" s="316">
        <v>1174</v>
      </c>
      <c r="K17" s="103">
        <v>5</v>
      </c>
      <c r="L17" s="26"/>
      <c r="M17" s="417" t="s">
        <v>1200</v>
      </c>
      <c r="N17" s="40"/>
    </row>
    <row r="18" spans="1:14" s="35" customFormat="1" ht="19.5" customHeight="1">
      <c r="A18" s="25">
        <v>6</v>
      </c>
      <c r="B18" s="319">
        <v>465</v>
      </c>
      <c r="C18" s="319"/>
      <c r="D18" s="320" t="s">
        <v>770</v>
      </c>
      <c r="E18" s="320" t="s">
        <v>219</v>
      </c>
      <c r="F18" s="320" t="s">
        <v>109</v>
      </c>
      <c r="G18" s="320" t="s">
        <v>771</v>
      </c>
      <c r="H18" s="320" t="s">
        <v>694</v>
      </c>
      <c r="I18" s="316">
        <v>1997</v>
      </c>
      <c r="J18" s="316">
        <v>835</v>
      </c>
      <c r="K18" s="103">
        <v>6</v>
      </c>
      <c r="L18" s="26"/>
      <c r="M18" s="417" t="s">
        <v>1199</v>
      </c>
      <c r="N18" s="40"/>
    </row>
    <row r="19" spans="1:14" ht="19.5" customHeight="1">
      <c r="A19" s="25">
        <v>7</v>
      </c>
      <c r="B19" s="319">
        <v>513</v>
      </c>
      <c r="C19" s="319"/>
      <c r="D19" s="320" t="s">
        <v>775</v>
      </c>
      <c r="E19" s="320" t="s">
        <v>159</v>
      </c>
      <c r="F19" s="320" t="s">
        <v>117</v>
      </c>
      <c r="G19" s="320" t="s">
        <v>776</v>
      </c>
      <c r="H19" s="325" t="s">
        <v>434</v>
      </c>
      <c r="I19" s="316">
        <v>1996</v>
      </c>
      <c r="J19" s="316">
        <v>1025</v>
      </c>
      <c r="K19" s="383">
        <v>7</v>
      </c>
      <c r="L19" s="26"/>
      <c r="M19" s="417" t="s">
        <v>1201</v>
      </c>
      <c r="N19" s="40"/>
    </row>
    <row r="20" spans="1:14" s="31" customFormat="1" ht="19.5" customHeight="1">
      <c r="A20" s="25">
        <v>8</v>
      </c>
      <c r="B20" s="319">
        <v>353</v>
      </c>
      <c r="C20" s="319"/>
      <c r="D20" s="320" t="s">
        <v>237</v>
      </c>
      <c r="E20" s="320" t="s">
        <v>238</v>
      </c>
      <c r="F20" s="320" t="s">
        <v>85</v>
      </c>
      <c r="G20" s="320" t="s">
        <v>206</v>
      </c>
      <c r="H20" s="325" t="s">
        <v>131</v>
      </c>
      <c r="I20" s="316">
        <v>1996</v>
      </c>
      <c r="J20" s="316">
        <v>2112</v>
      </c>
      <c r="K20" s="390" t="s">
        <v>1194</v>
      </c>
      <c r="L20" s="26"/>
      <c r="M20" s="417"/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37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293"/>
      <c r="E23" s="293"/>
      <c r="F23" s="293"/>
      <c r="G23" s="292"/>
      <c r="H23" s="292"/>
      <c r="I23" s="292"/>
      <c r="J23" s="295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293"/>
      <c r="E24" s="293"/>
      <c r="F24" s="293"/>
      <c r="G24" s="293"/>
      <c r="H24" s="293"/>
      <c r="I24" s="293"/>
      <c r="J24" s="295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2:D2"/>
    <mergeCell ref="D5:L5"/>
    <mergeCell ref="A8:E8"/>
    <mergeCell ref="G8:M8"/>
    <mergeCell ref="A10:E10"/>
    <mergeCell ref="G10:M10"/>
    <mergeCell ref="A11:A12"/>
    <mergeCell ref="B11:B12"/>
    <mergeCell ref="C11:C12"/>
    <mergeCell ref="D11:D12"/>
    <mergeCell ref="E11:E12"/>
    <mergeCell ref="F11:F12"/>
    <mergeCell ref="A34:B34"/>
    <mergeCell ref="M34:N34"/>
    <mergeCell ref="A35:B35"/>
    <mergeCell ref="A36:B36"/>
    <mergeCell ref="A33:C33"/>
    <mergeCell ref="N11:N12"/>
    <mergeCell ref="M30:N30"/>
    <mergeCell ref="M31:N31"/>
    <mergeCell ref="A32:C32"/>
    <mergeCell ref="M32:N32"/>
    <mergeCell ref="I11:I12"/>
    <mergeCell ref="J11:J12"/>
    <mergeCell ref="K11:K12"/>
    <mergeCell ref="L11:M11"/>
    <mergeCell ref="G11:G12"/>
    <mergeCell ref="H11:H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5">
      <selection activeCell="H18" sqref="H18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244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65"/>
      <c r="N5" s="65"/>
    </row>
    <row r="6" spans="1:14" s="4" customFormat="1" ht="9.75" customHeight="1" thickBot="1">
      <c r="A6" s="12"/>
      <c r="B6" s="12"/>
      <c r="C6" s="12"/>
      <c r="D6" s="66"/>
      <c r="E6" s="67"/>
      <c r="F6" s="67"/>
      <c r="G6" s="67"/>
      <c r="H6" s="67"/>
      <c r="I6" s="67"/>
      <c r="J6" s="67"/>
      <c r="K6" s="67"/>
      <c r="L6" s="67"/>
      <c r="M6" s="65"/>
      <c r="N6" s="65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760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761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177</v>
      </c>
      <c r="C13" s="315"/>
      <c r="D13" s="335" t="s">
        <v>742</v>
      </c>
      <c r="E13" s="335" t="s">
        <v>351</v>
      </c>
      <c r="F13" s="333" t="s">
        <v>743</v>
      </c>
      <c r="G13" s="335" t="s">
        <v>744</v>
      </c>
      <c r="H13" s="333" t="s">
        <v>498</v>
      </c>
      <c r="I13" s="336">
        <v>1996</v>
      </c>
      <c r="J13" s="336">
        <v>5693</v>
      </c>
      <c r="K13" s="381">
        <v>1</v>
      </c>
      <c r="L13" s="382"/>
      <c r="M13" s="387" t="s">
        <v>1187</v>
      </c>
      <c r="N13" s="30"/>
    </row>
    <row r="14" spans="1:14" s="31" customFormat="1" ht="19.5" customHeight="1">
      <c r="A14" s="25">
        <v>2</v>
      </c>
      <c r="B14" s="315">
        <v>198</v>
      </c>
      <c r="C14" s="315"/>
      <c r="D14" s="316" t="s">
        <v>748</v>
      </c>
      <c r="E14" s="316" t="s">
        <v>749</v>
      </c>
      <c r="F14" s="316"/>
      <c r="G14" s="316"/>
      <c r="H14" s="332" t="s">
        <v>467</v>
      </c>
      <c r="I14" s="317">
        <v>1997</v>
      </c>
      <c r="J14" s="317"/>
      <c r="K14" s="103">
        <v>2</v>
      </c>
      <c r="L14" s="103"/>
      <c r="M14" s="389" t="s">
        <v>1190</v>
      </c>
      <c r="N14" s="30"/>
    </row>
    <row r="15" spans="1:14" s="35" customFormat="1" ht="19.5" customHeight="1">
      <c r="A15" s="25">
        <v>3</v>
      </c>
      <c r="B15" s="315">
        <v>228</v>
      </c>
      <c r="C15" s="315"/>
      <c r="D15" s="316" t="s">
        <v>745</v>
      </c>
      <c r="E15" s="316" t="s">
        <v>676</v>
      </c>
      <c r="F15" s="316" t="s">
        <v>746</v>
      </c>
      <c r="G15" s="316" t="s">
        <v>747</v>
      </c>
      <c r="H15" s="316" t="s">
        <v>423</v>
      </c>
      <c r="I15" s="317">
        <v>1998</v>
      </c>
      <c r="J15" s="317"/>
      <c r="K15" s="146">
        <v>3</v>
      </c>
      <c r="L15" s="383"/>
      <c r="M15" s="388" t="s">
        <v>1188</v>
      </c>
      <c r="N15" s="30"/>
    </row>
    <row r="16" spans="1:14" s="35" customFormat="1" ht="19.5" customHeight="1">
      <c r="A16" s="25">
        <v>4</v>
      </c>
      <c r="B16" s="315">
        <v>103</v>
      </c>
      <c r="C16" s="315"/>
      <c r="D16" s="333" t="s">
        <v>245</v>
      </c>
      <c r="E16" s="333" t="s">
        <v>246</v>
      </c>
      <c r="F16" s="333" t="s">
        <v>118</v>
      </c>
      <c r="G16" s="333" t="s">
        <v>247</v>
      </c>
      <c r="H16" s="332" t="s">
        <v>131</v>
      </c>
      <c r="I16" s="334">
        <v>1997</v>
      </c>
      <c r="J16" s="334">
        <v>2745</v>
      </c>
      <c r="K16" s="103">
        <v>4</v>
      </c>
      <c r="L16" s="103"/>
      <c r="M16" s="389" t="s">
        <v>1189</v>
      </c>
      <c r="N16" s="40"/>
    </row>
    <row r="17" spans="1:14" s="35" customFormat="1" ht="19.5" customHeight="1">
      <c r="A17" s="25">
        <v>5</v>
      </c>
      <c r="B17" s="315">
        <v>146</v>
      </c>
      <c r="C17" s="315"/>
      <c r="D17" s="333" t="s">
        <v>404</v>
      </c>
      <c r="E17" s="333" t="s">
        <v>92</v>
      </c>
      <c r="F17" s="333" t="s">
        <v>92</v>
      </c>
      <c r="G17" s="333" t="s">
        <v>405</v>
      </c>
      <c r="H17" s="318" t="s">
        <v>121</v>
      </c>
      <c r="I17" s="334">
        <v>1998</v>
      </c>
      <c r="J17" s="334">
        <v>5391</v>
      </c>
      <c r="K17" s="103">
        <v>5</v>
      </c>
      <c r="L17" s="103"/>
      <c r="M17" s="389" t="s">
        <v>1191</v>
      </c>
      <c r="N17" s="40"/>
    </row>
    <row r="18" spans="1:14" s="35" customFormat="1" ht="19.5" customHeight="1">
      <c r="A18" s="25">
        <v>6</v>
      </c>
      <c r="B18" s="315">
        <v>129</v>
      </c>
      <c r="C18" s="315"/>
      <c r="D18" s="337" t="s">
        <v>750</v>
      </c>
      <c r="E18" s="337" t="s">
        <v>751</v>
      </c>
      <c r="F18" s="333" t="s">
        <v>752</v>
      </c>
      <c r="G18" s="337" t="s">
        <v>753</v>
      </c>
      <c r="H18" s="333" t="s">
        <v>754</v>
      </c>
      <c r="I18" s="338">
        <v>1997</v>
      </c>
      <c r="J18" s="338">
        <v>567</v>
      </c>
      <c r="K18" s="103">
        <v>6</v>
      </c>
      <c r="L18" s="103"/>
      <c r="M18" s="389" t="s">
        <v>1192</v>
      </c>
      <c r="N18" s="40"/>
    </row>
    <row r="19" spans="1:14" ht="19.5" customHeight="1">
      <c r="A19" s="25">
        <v>7</v>
      </c>
      <c r="B19" s="315">
        <v>209</v>
      </c>
      <c r="C19" s="315"/>
      <c r="D19" s="316" t="s">
        <v>755</v>
      </c>
      <c r="E19" s="316" t="s">
        <v>756</v>
      </c>
      <c r="F19" s="316" t="s">
        <v>757</v>
      </c>
      <c r="G19" s="316" t="s">
        <v>758</v>
      </c>
      <c r="H19" s="332" t="s">
        <v>759</v>
      </c>
      <c r="I19" s="317">
        <v>1996</v>
      </c>
      <c r="J19" s="317">
        <v>2110</v>
      </c>
      <c r="K19" s="383">
        <v>7</v>
      </c>
      <c r="L19" s="103"/>
      <c r="M19" s="389" t="s">
        <v>1193</v>
      </c>
      <c r="N19" s="40"/>
    </row>
    <row r="20" spans="1:14" s="31" customFormat="1" ht="19.5" customHeight="1">
      <c r="A20" s="25">
        <v>8</v>
      </c>
      <c r="B20" s="315">
        <v>197</v>
      </c>
      <c r="C20" s="315"/>
      <c r="D20" s="316" t="s">
        <v>294</v>
      </c>
      <c r="E20" s="316" t="s">
        <v>97</v>
      </c>
      <c r="F20" s="316"/>
      <c r="G20" s="316"/>
      <c r="H20" s="332" t="s">
        <v>467</v>
      </c>
      <c r="I20" s="317">
        <v>1996</v>
      </c>
      <c r="J20" s="317"/>
      <c r="K20" s="146"/>
      <c r="L20" s="383"/>
      <c r="M20" s="388" t="s">
        <v>1153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6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87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248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739</v>
      </c>
      <c r="B8" s="528"/>
      <c r="C8" s="528"/>
      <c r="D8" s="528"/>
      <c r="E8" s="528"/>
      <c r="F8" s="18"/>
      <c r="G8" s="513" t="s">
        <v>740</v>
      </c>
      <c r="H8" s="528"/>
      <c r="I8" s="528"/>
      <c r="J8" s="528"/>
      <c r="K8" s="528"/>
      <c r="L8" s="528"/>
      <c r="M8" s="528"/>
      <c r="N8" s="312" t="s">
        <v>741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354</v>
      </c>
      <c r="C13" s="319"/>
      <c r="D13" s="320" t="s">
        <v>249</v>
      </c>
      <c r="E13" s="320" t="s">
        <v>119</v>
      </c>
      <c r="F13" s="320" t="s">
        <v>117</v>
      </c>
      <c r="G13" s="320" t="s">
        <v>250</v>
      </c>
      <c r="H13" s="325" t="s">
        <v>131</v>
      </c>
      <c r="I13" s="316">
        <v>1996</v>
      </c>
      <c r="J13" s="316">
        <v>102</v>
      </c>
      <c r="K13" s="381">
        <v>1</v>
      </c>
      <c r="L13" s="382"/>
      <c r="M13" s="387" t="s">
        <v>1307</v>
      </c>
      <c r="N13" s="30"/>
    </row>
    <row r="14" spans="1:14" s="31" customFormat="1" ht="19.5" customHeight="1">
      <c r="A14" s="25">
        <v>2</v>
      </c>
      <c r="B14" s="319">
        <v>459</v>
      </c>
      <c r="C14" s="319"/>
      <c r="D14" s="320" t="s">
        <v>734</v>
      </c>
      <c r="E14" s="320" t="s">
        <v>146</v>
      </c>
      <c r="F14" s="320" t="s">
        <v>97</v>
      </c>
      <c r="G14" s="320" t="s">
        <v>597</v>
      </c>
      <c r="H14" s="325" t="s">
        <v>598</v>
      </c>
      <c r="I14" s="316">
        <v>1998</v>
      </c>
      <c r="J14" s="316">
        <v>2008</v>
      </c>
      <c r="K14" s="383">
        <v>2</v>
      </c>
      <c r="L14" s="383"/>
      <c r="M14" s="388" t="s">
        <v>1316</v>
      </c>
      <c r="N14" s="30"/>
    </row>
    <row r="15" spans="1:14" s="35" customFormat="1" ht="19.5" customHeight="1">
      <c r="A15" s="25">
        <v>3</v>
      </c>
      <c r="B15" s="319">
        <v>355</v>
      </c>
      <c r="C15" s="319"/>
      <c r="D15" s="320" t="s">
        <v>251</v>
      </c>
      <c r="E15" s="320" t="s">
        <v>252</v>
      </c>
      <c r="F15" s="320" t="s">
        <v>92</v>
      </c>
      <c r="G15" s="320" t="s">
        <v>253</v>
      </c>
      <c r="H15" s="325" t="s">
        <v>131</v>
      </c>
      <c r="I15" s="316">
        <v>1998</v>
      </c>
      <c r="J15" s="316">
        <v>4952</v>
      </c>
      <c r="K15" s="146">
        <v>3</v>
      </c>
      <c r="L15" s="383"/>
      <c r="M15" s="388" t="s">
        <v>1308</v>
      </c>
      <c r="N15" s="30"/>
    </row>
    <row r="16" spans="1:14" s="35" customFormat="1" ht="19.5" customHeight="1">
      <c r="A16" s="25">
        <v>4</v>
      </c>
      <c r="B16" s="319">
        <v>362</v>
      </c>
      <c r="C16" s="319"/>
      <c r="D16" s="320" t="s">
        <v>719</v>
      </c>
      <c r="E16" s="320" t="s">
        <v>720</v>
      </c>
      <c r="F16" s="320" t="s">
        <v>97</v>
      </c>
      <c r="G16" s="320" t="s">
        <v>721</v>
      </c>
      <c r="H16" s="325" t="s">
        <v>461</v>
      </c>
      <c r="I16" s="316">
        <v>1997</v>
      </c>
      <c r="J16" s="316">
        <v>1678</v>
      </c>
      <c r="K16" s="146">
        <v>4</v>
      </c>
      <c r="L16" s="383"/>
      <c r="M16" s="388" t="s">
        <v>1309</v>
      </c>
      <c r="N16" s="40"/>
    </row>
    <row r="17" spans="1:14" s="35" customFormat="1" ht="19.5" customHeight="1">
      <c r="A17" s="25">
        <v>5</v>
      </c>
      <c r="B17" s="319">
        <v>387</v>
      </c>
      <c r="C17" s="319"/>
      <c r="D17" s="320" t="s">
        <v>722</v>
      </c>
      <c r="E17" s="320" t="s">
        <v>723</v>
      </c>
      <c r="F17" s="320" t="s">
        <v>147</v>
      </c>
      <c r="G17" s="320" t="s">
        <v>724</v>
      </c>
      <c r="H17" s="325" t="s">
        <v>456</v>
      </c>
      <c r="I17" s="316">
        <v>1997</v>
      </c>
      <c r="J17" s="316">
        <v>6399</v>
      </c>
      <c r="K17" s="103">
        <v>5</v>
      </c>
      <c r="L17" s="103"/>
      <c r="M17" s="389" t="s">
        <v>1310</v>
      </c>
      <c r="N17" s="40"/>
    </row>
    <row r="18" spans="1:14" s="35" customFormat="1" ht="19.5" customHeight="1">
      <c r="A18" s="25">
        <v>6</v>
      </c>
      <c r="B18" s="319">
        <v>388</v>
      </c>
      <c r="C18" s="319"/>
      <c r="D18" s="320" t="s">
        <v>725</v>
      </c>
      <c r="E18" s="320" t="s">
        <v>234</v>
      </c>
      <c r="F18" s="320" t="s">
        <v>92</v>
      </c>
      <c r="G18" s="320" t="s">
        <v>726</v>
      </c>
      <c r="H18" s="325" t="s">
        <v>456</v>
      </c>
      <c r="I18" s="316">
        <v>1998</v>
      </c>
      <c r="J18" s="316">
        <v>2645</v>
      </c>
      <c r="K18" s="103">
        <v>6</v>
      </c>
      <c r="L18" s="103"/>
      <c r="M18" s="389" t="s">
        <v>1311</v>
      </c>
      <c r="N18" s="40"/>
    </row>
    <row r="19" spans="1:14" ht="19.5" customHeight="1">
      <c r="A19" s="25">
        <v>7</v>
      </c>
      <c r="B19" s="319">
        <v>414</v>
      </c>
      <c r="C19" s="319"/>
      <c r="D19" s="320" t="s">
        <v>256</v>
      </c>
      <c r="E19" s="320" t="s">
        <v>257</v>
      </c>
      <c r="F19" s="320" t="s">
        <v>93</v>
      </c>
      <c r="G19" s="320" t="s">
        <v>258</v>
      </c>
      <c r="H19" s="325" t="s">
        <v>129</v>
      </c>
      <c r="I19" s="316">
        <v>1998</v>
      </c>
      <c r="J19" s="316">
        <v>171</v>
      </c>
      <c r="K19" s="383">
        <v>7</v>
      </c>
      <c r="L19" s="103"/>
      <c r="M19" s="389" t="s">
        <v>1314</v>
      </c>
      <c r="N19" s="40"/>
    </row>
    <row r="20" spans="1:14" s="31" customFormat="1" ht="19.5" customHeight="1">
      <c r="A20" s="25">
        <v>8</v>
      </c>
      <c r="B20" s="319">
        <v>413</v>
      </c>
      <c r="C20" s="319"/>
      <c r="D20" s="320" t="s">
        <v>254</v>
      </c>
      <c r="E20" s="320" t="s">
        <v>104</v>
      </c>
      <c r="F20" s="320" t="s">
        <v>97</v>
      </c>
      <c r="G20" s="320" t="s">
        <v>255</v>
      </c>
      <c r="H20" s="325" t="s">
        <v>129</v>
      </c>
      <c r="I20" s="316">
        <v>1998</v>
      </c>
      <c r="J20" s="316">
        <v>2036</v>
      </c>
      <c r="K20" s="103">
        <v>8</v>
      </c>
      <c r="L20" s="103"/>
      <c r="M20" s="389" t="s">
        <v>1313</v>
      </c>
      <c r="N20" s="40"/>
    </row>
    <row r="21" spans="1:14" s="31" customFormat="1" ht="19.5" customHeight="1">
      <c r="A21" s="25">
        <v>9</v>
      </c>
      <c r="B21" s="319">
        <v>454</v>
      </c>
      <c r="C21" s="319"/>
      <c r="D21" s="320" t="s">
        <v>730</v>
      </c>
      <c r="E21" s="320" t="s">
        <v>496</v>
      </c>
      <c r="F21" s="320" t="s">
        <v>97</v>
      </c>
      <c r="G21" s="320" t="s">
        <v>731</v>
      </c>
      <c r="H21" s="325" t="s">
        <v>498</v>
      </c>
      <c r="I21" s="316">
        <v>1996</v>
      </c>
      <c r="J21" s="316">
        <v>419</v>
      </c>
      <c r="K21" s="103">
        <v>9</v>
      </c>
      <c r="L21" s="383"/>
      <c r="M21" s="388" t="s">
        <v>1315</v>
      </c>
      <c r="N21" s="30"/>
    </row>
    <row r="22" spans="1:14" s="31" customFormat="1" ht="19.5" customHeight="1">
      <c r="A22" s="25">
        <v>10</v>
      </c>
      <c r="B22" s="319">
        <v>389</v>
      </c>
      <c r="C22" s="319"/>
      <c r="D22" s="320" t="s">
        <v>727</v>
      </c>
      <c r="E22" s="320" t="s">
        <v>728</v>
      </c>
      <c r="F22" s="320" t="s">
        <v>93</v>
      </c>
      <c r="G22" s="320" t="s">
        <v>729</v>
      </c>
      <c r="H22" s="325" t="s">
        <v>456</v>
      </c>
      <c r="I22" s="316">
        <v>1998</v>
      </c>
      <c r="J22" s="316">
        <v>6667</v>
      </c>
      <c r="K22" s="103">
        <v>10</v>
      </c>
      <c r="L22" s="103"/>
      <c r="M22" s="389" t="s">
        <v>1312</v>
      </c>
      <c r="N22" s="30"/>
    </row>
    <row r="23" spans="1:14" s="31" customFormat="1" ht="19.5" customHeight="1">
      <c r="A23" s="25">
        <v>11</v>
      </c>
      <c r="B23" s="319">
        <v>455</v>
      </c>
      <c r="C23" s="319"/>
      <c r="D23" s="320" t="s">
        <v>732</v>
      </c>
      <c r="E23" s="320" t="s">
        <v>496</v>
      </c>
      <c r="F23" s="320" t="s">
        <v>97</v>
      </c>
      <c r="G23" s="320" t="s">
        <v>733</v>
      </c>
      <c r="H23" s="325" t="s">
        <v>498</v>
      </c>
      <c r="I23" s="316">
        <v>1996</v>
      </c>
      <c r="J23" s="316">
        <v>950</v>
      </c>
      <c r="K23" s="391" t="s">
        <v>1194</v>
      </c>
      <c r="L23" s="383"/>
      <c r="M23" s="384">
        <v>0</v>
      </c>
      <c r="N23" s="30"/>
    </row>
    <row r="24" spans="1:14" s="35" customFormat="1" ht="19.5" customHeight="1">
      <c r="A24" s="25">
        <v>12</v>
      </c>
      <c r="B24" s="319">
        <v>460</v>
      </c>
      <c r="C24" s="319"/>
      <c r="D24" s="320" t="s">
        <v>735</v>
      </c>
      <c r="E24" s="320" t="s">
        <v>736</v>
      </c>
      <c r="F24" s="320" t="s">
        <v>117</v>
      </c>
      <c r="G24" s="320" t="s">
        <v>597</v>
      </c>
      <c r="H24" s="325" t="s">
        <v>598</v>
      </c>
      <c r="I24" s="316">
        <v>1998</v>
      </c>
      <c r="J24" s="316">
        <v>1957</v>
      </c>
      <c r="K24" s="391" t="s">
        <v>1194</v>
      </c>
      <c r="L24" s="103"/>
      <c r="M24" s="142">
        <v>0</v>
      </c>
      <c r="N24" s="40"/>
    </row>
    <row r="25" spans="1:14" ht="19.5" customHeight="1">
      <c r="A25" s="25">
        <v>13</v>
      </c>
      <c r="B25" s="319">
        <v>514</v>
      </c>
      <c r="C25" s="319"/>
      <c r="D25" s="320" t="s">
        <v>270</v>
      </c>
      <c r="E25" s="320" t="s">
        <v>737</v>
      </c>
      <c r="F25" s="320" t="s">
        <v>93</v>
      </c>
      <c r="G25" s="320" t="s">
        <v>738</v>
      </c>
      <c r="H25" s="325" t="s">
        <v>434</v>
      </c>
      <c r="I25" s="316">
        <v>1996</v>
      </c>
      <c r="J25" s="316"/>
      <c r="K25" s="392" t="s">
        <v>1194</v>
      </c>
      <c r="L25" s="383"/>
      <c r="M25" s="384">
        <v>0</v>
      </c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7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6.7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94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443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442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221</v>
      </c>
      <c r="C13" s="319">
        <v>3</v>
      </c>
      <c r="D13" s="316" t="s">
        <v>421</v>
      </c>
      <c r="E13" s="316" t="s">
        <v>90</v>
      </c>
      <c r="F13" s="316" t="s">
        <v>175</v>
      </c>
      <c r="G13" s="316" t="s">
        <v>422</v>
      </c>
      <c r="H13" s="316" t="s">
        <v>441</v>
      </c>
      <c r="I13" s="317">
        <v>1997</v>
      </c>
      <c r="J13" s="317"/>
      <c r="K13" s="406">
        <v>1</v>
      </c>
      <c r="L13" s="394"/>
      <c r="M13" s="387">
        <v>11.28</v>
      </c>
      <c r="N13" s="30"/>
    </row>
    <row r="14" spans="1:14" s="31" customFormat="1" ht="19.5" customHeight="1">
      <c r="A14" s="25">
        <v>2</v>
      </c>
      <c r="B14" s="315">
        <v>122</v>
      </c>
      <c r="C14" s="319">
        <v>5</v>
      </c>
      <c r="D14" s="316" t="s">
        <v>428</v>
      </c>
      <c r="E14" s="316" t="s">
        <v>97</v>
      </c>
      <c r="F14" s="316" t="s">
        <v>109</v>
      </c>
      <c r="G14" s="316" t="s">
        <v>429</v>
      </c>
      <c r="H14" s="316" t="s">
        <v>430</v>
      </c>
      <c r="I14" s="317">
        <v>1996</v>
      </c>
      <c r="J14" s="317"/>
      <c r="K14" s="392">
        <v>2</v>
      </c>
      <c r="L14" s="392"/>
      <c r="M14" s="389">
        <v>11.33</v>
      </c>
      <c r="N14" s="30"/>
    </row>
    <row r="15" spans="1:14" s="35" customFormat="1" ht="19.5" customHeight="1">
      <c r="A15" s="25">
        <v>3</v>
      </c>
      <c r="B15" s="315">
        <v>132</v>
      </c>
      <c r="C15" s="319">
        <v>4</v>
      </c>
      <c r="D15" s="316" t="s">
        <v>424</v>
      </c>
      <c r="E15" s="316" t="s">
        <v>90</v>
      </c>
      <c r="F15" s="316" t="s">
        <v>91</v>
      </c>
      <c r="G15" s="316" t="s">
        <v>425</v>
      </c>
      <c r="H15" s="316" t="s">
        <v>426</v>
      </c>
      <c r="I15" s="317">
        <v>1997</v>
      </c>
      <c r="J15" s="317">
        <v>1706</v>
      </c>
      <c r="K15" s="390">
        <v>3</v>
      </c>
      <c r="L15" s="391"/>
      <c r="M15" s="388">
        <v>11.46</v>
      </c>
      <c r="N15" s="30"/>
    </row>
    <row r="16" spans="1:14" s="35" customFormat="1" ht="19.5" customHeight="1">
      <c r="A16" s="25">
        <v>4</v>
      </c>
      <c r="B16" s="315">
        <v>142</v>
      </c>
      <c r="C16" s="319">
        <v>6</v>
      </c>
      <c r="D16" s="316" t="s">
        <v>427</v>
      </c>
      <c r="E16" s="316" t="s">
        <v>122</v>
      </c>
      <c r="F16" s="316" t="s">
        <v>123</v>
      </c>
      <c r="G16" s="316" t="s">
        <v>124</v>
      </c>
      <c r="H16" s="318" t="s">
        <v>121</v>
      </c>
      <c r="I16" s="317">
        <v>1998</v>
      </c>
      <c r="J16" s="317">
        <v>2287</v>
      </c>
      <c r="K16" s="390">
        <v>4</v>
      </c>
      <c r="L16" s="391"/>
      <c r="M16" s="388">
        <v>11.53</v>
      </c>
      <c r="N16" s="40"/>
    </row>
    <row r="17" spans="1:14" s="35" customFormat="1" ht="19.5" customHeight="1">
      <c r="A17" s="25">
        <v>5</v>
      </c>
      <c r="B17" s="315">
        <v>242</v>
      </c>
      <c r="C17" s="319">
        <v>8</v>
      </c>
      <c r="D17" s="316" t="s">
        <v>431</v>
      </c>
      <c r="E17" s="316" t="s">
        <v>432</v>
      </c>
      <c r="F17" s="316" t="s">
        <v>83</v>
      </c>
      <c r="G17" s="316" t="s">
        <v>433</v>
      </c>
      <c r="H17" s="316" t="s">
        <v>434</v>
      </c>
      <c r="I17" s="317">
        <v>1996</v>
      </c>
      <c r="J17" s="317">
        <v>1319</v>
      </c>
      <c r="K17" s="392">
        <v>5</v>
      </c>
      <c r="L17" s="392"/>
      <c r="M17" s="389">
        <v>11.56</v>
      </c>
      <c r="N17" s="40"/>
    </row>
    <row r="18" spans="1:14" s="35" customFormat="1" ht="19.5" customHeight="1">
      <c r="A18" s="25">
        <v>6</v>
      </c>
      <c r="B18" s="315">
        <v>263</v>
      </c>
      <c r="C18" s="319">
        <v>7</v>
      </c>
      <c r="D18" s="316" t="s">
        <v>408</v>
      </c>
      <c r="E18" s="316" t="s">
        <v>175</v>
      </c>
      <c r="F18" s="316"/>
      <c r="G18" s="316" t="s">
        <v>409</v>
      </c>
      <c r="H18" s="316" t="s">
        <v>369</v>
      </c>
      <c r="I18" s="317"/>
      <c r="J18" s="317"/>
      <c r="K18" s="392">
        <v>6</v>
      </c>
      <c r="L18" s="392"/>
      <c r="M18" s="389">
        <v>11.58</v>
      </c>
      <c r="N18" s="40"/>
    </row>
    <row r="19" spans="1:14" ht="19.5" customHeight="1">
      <c r="A19" s="25">
        <v>7</v>
      </c>
      <c r="B19" s="315">
        <v>239</v>
      </c>
      <c r="C19" s="319">
        <v>2</v>
      </c>
      <c r="D19" s="316" t="s">
        <v>435</v>
      </c>
      <c r="E19" s="316" t="s">
        <v>147</v>
      </c>
      <c r="F19" s="316" t="s">
        <v>128</v>
      </c>
      <c r="G19" s="316" t="s">
        <v>436</v>
      </c>
      <c r="H19" s="316" t="s">
        <v>437</v>
      </c>
      <c r="I19" s="317">
        <v>1998</v>
      </c>
      <c r="J19" s="317">
        <v>1263</v>
      </c>
      <c r="K19" s="392">
        <v>7</v>
      </c>
      <c r="L19" s="392"/>
      <c r="M19" s="389">
        <v>11.64</v>
      </c>
      <c r="N19" s="40"/>
    </row>
    <row r="20" spans="1:14" s="31" customFormat="1" ht="19.5" customHeight="1">
      <c r="A20" s="25">
        <v>8</v>
      </c>
      <c r="B20" s="315">
        <v>279</v>
      </c>
      <c r="C20" s="319">
        <v>1</v>
      </c>
      <c r="D20" s="316" t="s">
        <v>438</v>
      </c>
      <c r="E20" s="316" t="s">
        <v>351</v>
      </c>
      <c r="F20" s="316" t="s">
        <v>93</v>
      </c>
      <c r="G20" s="316" t="s">
        <v>439</v>
      </c>
      <c r="H20" s="316" t="s">
        <v>440</v>
      </c>
      <c r="I20" s="317">
        <v>1997</v>
      </c>
      <c r="J20" s="317">
        <v>929</v>
      </c>
      <c r="K20" s="391">
        <v>8</v>
      </c>
      <c r="L20" s="392"/>
      <c r="M20" s="389">
        <v>11.92</v>
      </c>
      <c r="N20" s="40"/>
    </row>
    <row r="21" spans="1:14" s="31" customFormat="1" ht="19.5" customHeight="1">
      <c r="A21" s="25">
        <v>9</v>
      </c>
      <c r="B21" s="44"/>
      <c r="C21" s="44"/>
      <c r="D21" s="36"/>
      <c r="E21" s="36"/>
      <c r="F21" s="36"/>
      <c r="G21" s="36"/>
      <c r="H21" s="36"/>
      <c r="I21" s="36"/>
      <c r="J21" s="38"/>
      <c r="K21" s="26"/>
      <c r="L21" s="32"/>
      <c r="M21" s="302"/>
      <c r="N21" s="30"/>
    </row>
    <row r="22" spans="1:14" s="31" customFormat="1" ht="19.5" customHeight="1">
      <c r="A22" s="25">
        <v>10</v>
      </c>
      <c r="B22" s="32"/>
      <c r="C22" s="32"/>
      <c r="D22" s="37"/>
      <c r="E22" s="37"/>
      <c r="F22" s="37"/>
      <c r="G22" s="36"/>
      <c r="H22" s="36"/>
      <c r="I22" s="36"/>
      <c r="J22" s="43"/>
      <c r="K22" s="32"/>
      <c r="L22" s="32"/>
      <c r="M22" s="302"/>
      <c r="N22" s="30"/>
    </row>
    <row r="23" spans="1:14" s="31" customFormat="1" ht="19.5" customHeight="1">
      <c r="A23" s="25">
        <v>11</v>
      </c>
      <c r="B23" s="32"/>
      <c r="C23" s="32"/>
      <c r="D23" s="37"/>
      <c r="E23" s="37"/>
      <c r="F23" s="37"/>
      <c r="G23" s="36"/>
      <c r="H23" s="36"/>
      <c r="I23" s="36"/>
      <c r="J23" s="43"/>
      <c r="K23" s="32"/>
      <c r="L23" s="32"/>
      <c r="M23" s="302"/>
      <c r="N23" s="30"/>
    </row>
    <row r="24" spans="1:14" s="35" customFormat="1" ht="19.5" customHeight="1">
      <c r="A24" s="25">
        <v>12</v>
      </c>
      <c r="B24" s="26"/>
      <c r="C24" s="26"/>
      <c r="D24" s="37"/>
      <c r="E24" s="37"/>
      <c r="F24" s="37"/>
      <c r="G24" s="37"/>
      <c r="H24" s="37"/>
      <c r="I24" s="37"/>
      <c r="J24" s="43"/>
      <c r="K24" s="32"/>
      <c r="L24" s="26"/>
      <c r="M24" s="303"/>
      <c r="N24" s="40"/>
    </row>
    <row r="25" spans="1:14" ht="19.5" customHeight="1">
      <c r="A25" s="25">
        <v>13</v>
      </c>
      <c r="B25" s="32"/>
      <c r="C25" s="32"/>
      <c r="D25" s="36"/>
      <c r="E25" s="36"/>
      <c r="F25" s="37"/>
      <c r="G25" s="36"/>
      <c r="H25" s="36"/>
      <c r="I25" s="36"/>
      <c r="J25" s="38"/>
      <c r="K25" s="26"/>
      <c r="L25" s="32"/>
      <c r="M25" s="302"/>
      <c r="N25" s="30"/>
    </row>
    <row r="26" spans="1:14" ht="19.5" customHeight="1">
      <c r="A26" s="25">
        <v>14</v>
      </c>
      <c r="B26" s="26"/>
      <c r="C26" s="26"/>
      <c r="D26" s="43"/>
      <c r="E26" s="43"/>
      <c r="F26" s="43"/>
      <c r="G26" s="43"/>
      <c r="H26" s="37"/>
      <c r="I26" s="37"/>
      <c r="J26" s="43"/>
      <c r="K26" s="32"/>
      <c r="L26" s="26"/>
      <c r="M26" s="303"/>
      <c r="N26" s="40"/>
    </row>
    <row r="27" spans="1:14" s="35" customFormat="1" ht="19.5" customHeight="1">
      <c r="A27" s="25">
        <v>15</v>
      </c>
      <c r="B27" s="42"/>
      <c r="C27" s="42"/>
      <c r="D27" s="36"/>
      <c r="E27" s="36"/>
      <c r="F27" s="36"/>
      <c r="G27" s="36"/>
      <c r="H27" s="36"/>
      <c r="I27" s="36"/>
      <c r="J27" s="38"/>
      <c r="K27" s="42"/>
      <c r="L27" s="42"/>
      <c r="M27" s="303"/>
      <c r="N27" s="46"/>
    </row>
    <row r="28" spans="1:14" ht="19.5" customHeight="1">
      <c r="A28" s="25">
        <v>16</v>
      </c>
      <c r="B28" s="42"/>
      <c r="C28" s="42"/>
      <c r="D28" s="37"/>
      <c r="E28" s="37"/>
      <c r="F28" s="37"/>
      <c r="G28" s="36"/>
      <c r="H28" s="36"/>
      <c r="I28" s="36"/>
      <c r="J28" s="43"/>
      <c r="K28" s="44"/>
      <c r="L28" s="42"/>
      <c r="M28" s="303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>
        <v>-2.1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6"/>
  <sheetViews>
    <sheetView zoomScalePageLayoutView="0" workbookViewId="0" topLeftCell="A13">
      <selection activeCell="K24" sqref="K24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87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259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794</v>
      </c>
      <c r="B8" s="528"/>
      <c r="C8" s="528"/>
      <c r="D8" s="528"/>
      <c r="E8" s="528"/>
      <c r="F8" s="18"/>
      <c r="G8" s="513" t="s">
        <v>740</v>
      </c>
      <c r="H8" s="528"/>
      <c r="I8" s="528"/>
      <c r="J8" s="528"/>
      <c r="K8" s="528"/>
      <c r="L8" s="528"/>
      <c r="M8" s="528"/>
      <c r="N8" s="312" t="s">
        <v>795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101</v>
      </c>
      <c r="C13" s="315"/>
      <c r="D13" s="333" t="s">
        <v>260</v>
      </c>
      <c r="E13" s="333" t="s">
        <v>163</v>
      </c>
      <c r="F13" s="333" t="s">
        <v>165</v>
      </c>
      <c r="G13" s="333" t="s">
        <v>261</v>
      </c>
      <c r="H13" s="332" t="s">
        <v>131</v>
      </c>
      <c r="I13" s="334">
        <v>1996</v>
      </c>
      <c r="J13" s="334">
        <v>96</v>
      </c>
      <c r="K13" s="381">
        <v>1</v>
      </c>
      <c r="L13" s="382"/>
      <c r="M13" s="387" t="s">
        <v>1299</v>
      </c>
      <c r="N13" s="30"/>
    </row>
    <row r="14" spans="1:14" s="31" customFormat="1" ht="19.5" customHeight="1">
      <c r="A14" s="25">
        <v>2</v>
      </c>
      <c r="B14" s="315">
        <v>180</v>
      </c>
      <c r="C14" s="315"/>
      <c r="D14" s="316" t="s">
        <v>789</v>
      </c>
      <c r="E14" s="316" t="s">
        <v>790</v>
      </c>
      <c r="F14" s="316" t="s">
        <v>596</v>
      </c>
      <c r="G14" s="316" t="s">
        <v>791</v>
      </c>
      <c r="H14" s="332" t="s">
        <v>598</v>
      </c>
      <c r="I14" s="317">
        <v>1996</v>
      </c>
      <c r="J14" s="317">
        <v>1585</v>
      </c>
      <c r="K14" s="103">
        <v>2</v>
      </c>
      <c r="L14" s="103"/>
      <c r="M14" s="389" t="s">
        <v>1305</v>
      </c>
      <c r="N14" s="30"/>
    </row>
    <row r="15" spans="1:14" s="35" customFormat="1" ht="19.5" customHeight="1">
      <c r="A15" s="25">
        <v>3</v>
      </c>
      <c r="B15" s="315">
        <v>138</v>
      </c>
      <c r="C15" s="315"/>
      <c r="D15" s="316" t="s">
        <v>779</v>
      </c>
      <c r="E15" s="316" t="s">
        <v>510</v>
      </c>
      <c r="F15" s="316" t="s">
        <v>92</v>
      </c>
      <c r="G15" s="316" t="s">
        <v>780</v>
      </c>
      <c r="H15" s="332" t="s">
        <v>781</v>
      </c>
      <c r="I15" s="317">
        <v>1996</v>
      </c>
      <c r="J15" s="317">
        <v>2732</v>
      </c>
      <c r="K15" s="146">
        <v>3</v>
      </c>
      <c r="L15" s="383"/>
      <c r="M15" s="388" t="s">
        <v>1300</v>
      </c>
      <c r="N15" s="30"/>
    </row>
    <row r="16" spans="1:14" s="35" customFormat="1" ht="19.5" customHeight="1">
      <c r="A16" s="25">
        <v>4</v>
      </c>
      <c r="B16" s="315">
        <v>139</v>
      </c>
      <c r="C16" s="315"/>
      <c r="D16" s="316" t="s">
        <v>782</v>
      </c>
      <c r="E16" s="316" t="s">
        <v>95</v>
      </c>
      <c r="F16" s="316" t="s">
        <v>90</v>
      </c>
      <c r="G16" s="316" t="s">
        <v>783</v>
      </c>
      <c r="H16" s="332" t="s">
        <v>781</v>
      </c>
      <c r="I16" s="317">
        <v>1997</v>
      </c>
      <c r="J16" s="317">
        <v>295</v>
      </c>
      <c r="K16" s="146">
        <v>4</v>
      </c>
      <c r="L16" s="383"/>
      <c r="M16" s="388" t="s">
        <v>1301</v>
      </c>
      <c r="N16" s="40"/>
    </row>
    <row r="17" spans="1:14" s="35" customFormat="1" ht="19.5" customHeight="1">
      <c r="A17" s="25">
        <v>5</v>
      </c>
      <c r="B17" s="315">
        <v>154</v>
      </c>
      <c r="C17" s="315"/>
      <c r="D17" s="316" t="s">
        <v>262</v>
      </c>
      <c r="E17" s="316" t="s">
        <v>263</v>
      </c>
      <c r="F17" s="316" t="s">
        <v>264</v>
      </c>
      <c r="G17" s="316" t="s">
        <v>265</v>
      </c>
      <c r="H17" s="332" t="s">
        <v>129</v>
      </c>
      <c r="I17" s="317">
        <v>1997</v>
      </c>
      <c r="J17" s="317">
        <v>2564</v>
      </c>
      <c r="K17" s="103">
        <v>5</v>
      </c>
      <c r="L17" s="103"/>
      <c r="M17" s="389" t="s">
        <v>1304</v>
      </c>
      <c r="N17" s="40"/>
    </row>
    <row r="18" spans="1:14" s="35" customFormat="1" ht="19.5" customHeight="1">
      <c r="A18" s="25">
        <v>6</v>
      </c>
      <c r="B18" s="315">
        <v>140</v>
      </c>
      <c r="C18" s="315"/>
      <c r="D18" s="316" t="s">
        <v>784</v>
      </c>
      <c r="E18" s="316" t="s">
        <v>785</v>
      </c>
      <c r="F18" s="316" t="s">
        <v>786</v>
      </c>
      <c r="G18" s="316" t="s">
        <v>769</v>
      </c>
      <c r="H18" s="332" t="s">
        <v>781</v>
      </c>
      <c r="I18" s="317">
        <v>1998</v>
      </c>
      <c r="J18" s="317">
        <v>2887</v>
      </c>
      <c r="K18" s="103">
        <v>6</v>
      </c>
      <c r="L18" s="103"/>
      <c r="M18" s="389" t="s">
        <v>1302</v>
      </c>
      <c r="N18" s="40"/>
    </row>
    <row r="19" spans="1:14" ht="19.5" customHeight="1">
      <c r="A19" s="25">
        <v>7</v>
      </c>
      <c r="B19" s="315">
        <v>266</v>
      </c>
      <c r="C19" s="315"/>
      <c r="D19" s="316" t="s">
        <v>792</v>
      </c>
      <c r="E19" s="316" t="s">
        <v>559</v>
      </c>
      <c r="F19" s="316" t="s">
        <v>97</v>
      </c>
      <c r="G19" s="316" t="s">
        <v>793</v>
      </c>
      <c r="H19" s="332" t="s">
        <v>512</v>
      </c>
      <c r="I19" s="317">
        <v>1996</v>
      </c>
      <c r="J19" s="317">
        <v>417</v>
      </c>
      <c r="K19" s="383">
        <v>7</v>
      </c>
      <c r="L19" s="103"/>
      <c r="M19" s="389" t="s">
        <v>1306</v>
      </c>
      <c r="N19" s="40"/>
    </row>
    <row r="20" spans="1:14" s="31" customFormat="1" ht="19.5" customHeight="1">
      <c r="A20" s="25">
        <v>8</v>
      </c>
      <c r="B20" s="315">
        <v>141</v>
      </c>
      <c r="C20" s="315"/>
      <c r="D20" s="316" t="s">
        <v>787</v>
      </c>
      <c r="E20" s="316" t="s">
        <v>583</v>
      </c>
      <c r="F20" s="316" t="s">
        <v>83</v>
      </c>
      <c r="G20" s="316" t="s">
        <v>788</v>
      </c>
      <c r="H20" s="332" t="s">
        <v>781</v>
      </c>
      <c r="I20" s="317">
        <v>1996</v>
      </c>
      <c r="J20" s="317">
        <v>5812</v>
      </c>
      <c r="K20" s="103">
        <v>8</v>
      </c>
      <c r="L20" s="103"/>
      <c r="M20" s="389" t="s">
        <v>1303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37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69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4"/>
  <sheetViews>
    <sheetView zoomScale="80" zoomScaleNormal="80" zoomScalePageLayoutView="0" workbookViewId="0" topLeftCell="A9">
      <selection activeCell="U14" sqref="U14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1" width="8.875" style="41" customWidth="1"/>
    <col min="12" max="17" width="7.125" style="41" customWidth="1"/>
    <col min="18" max="18" width="7.625" style="64" customWidth="1"/>
    <col min="19" max="19" width="7.625" style="41" customWidth="1"/>
    <col min="20" max="20" width="21.875" style="41" customWidth="1"/>
    <col min="21" max="16384" width="9.125" style="41" customWidth="1"/>
  </cols>
  <sheetData>
    <row r="1" spans="1:20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344" t="s">
        <v>420</v>
      </c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33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91" t="s">
        <v>114</v>
      </c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30" t="s">
        <v>140</v>
      </c>
      <c r="B7" s="531"/>
      <c r="C7" s="531"/>
      <c r="D7" s="531"/>
      <c r="E7" s="531"/>
      <c r="F7" s="17"/>
      <c r="G7" s="528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311" t="s">
        <v>411</v>
      </c>
    </row>
    <row r="8" spans="1:21" s="21" customFormat="1" ht="21" customHeight="1" thickBot="1">
      <c r="A8" s="512" t="s">
        <v>839</v>
      </c>
      <c r="B8" s="528"/>
      <c r="C8" s="528"/>
      <c r="D8" s="528"/>
      <c r="E8" s="528"/>
      <c r="F8" s="18"/>
      <c r="G8" s="513" t="s">
        <v>819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312" t="s">
        <v>840</v>
      </c>
      <c r="U8" s="20"/>
    </row>
    <row r="9" spans="1:21" s="21" customFormat="1" ht="21" customHeight="1" thickBot="1">
      <c r="A9" s="532" t="s">
        <v>413</v>
      </c>
      <c r="B9" s="528"/>
      <c r="C9" s="528"/>
      <c r="D9" s="528"/>
      <c r="E9" s="528"/>
      <c r="F9" s="18"/>
      <c r="G9" s="528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19"/>
      <c r="U9" s="20"/>
    </row>
    <row r="10" spans="1:20" s="21" customFormat="1" ht="21" customHeight="1" thickBot="1">
      <c r="A10" s="532" t="s">
        <v>226</v>
      </c>
      <c r="B10" s="528"/>
      <c r="C10" s="528"/>
      <c r="D10" s="528"/>
      <c r="E10" s="528"/>
      <c r="F10" s="18"/>
      <c r="G10" s="528" t="s">
        <v>228</v>
      </c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22"/>
    </row>
    <row r="11" spans="1:20" s="4" customFormat="1" ht="15" customHeight="1" thickBot="1">
      <c r="A11" s="520" t="s">
        <v>7</v>
      </c>
      <c r="B11" s="510" t="s">
        <v>8</v>
      </c>
      <c r="C11" s="74" t="s">
        <v>34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40"/>
      <c r="L11" s="542" t="s">
        <v>35</v>
      </c>
      <c r="M11" s="543"/>
      <c r="N11" s="543"/>
      <c r="O11" s="543"/>
      <c r="P11" s="543"/>
      <c r="Q11" s="544"/>
      <c r="R11" s="23" t="s">
        <v>36</v>
      </c>
      <c r="S11" s="545" t="s">
        <v>37</v>
      </c>
      <c r="T11" s="526" t="s">
        <v>19</v>
      </c>
    </row>
    <row r="12" spans="1:20" s="4" customFormat="1" ht="15" customHeight="1" thickBot="1">
      <c r="A12" s="521"/>
      <c r="B12" s="511"/>
      <c r="C12" s="75" t="s">
        <v>38</v>
      </c>
      <c r="D12" s="514"/>
      <c r="E12" s="514"/>
      <c r="F12" s="511"/>
      <c r="G12" s="514"/>
      <c r="H12" s="511"/>
      <c r="I12" s="518"/>
      <c r="J12" s="535"/>
      <c r="K12" s="541"/>
      <c r="L12" s="76">
        <v>1</v>
      </c>
      <c r="M12" s="77">
        <v>2</v>
      </c>
      <c r="N12" s="77">
        <v>3</v>
      </c>
      <c r="O12" s="78">
        <v>4</v>
      </c>
      <c r="P12" s="79">
        <v>5</v>
      </c>
      <c r="Q12" s="80">
        <v>6</v>
      </c>
      <c r="R12" s="24" t="s">
        <v>18</v>
      </c>
      <c r="S12" s="546"/>
      <c r="T12" s="527"/>
    </row>
    <row r="13" spans="1:20" s="31" customFormat="1" ht="21" customHeight="1">
      <c r="A13" s="536">
        <v>1</v>
      </c>
      <c r="B13" s="319">
        <v>450</v>
      </c>
      <c r="C13" s="319">
        <v>1</v>
      </c>
      <c r="D13" s="320" t="s">
        <v>141</v>
      </c>
      <c r="E13" s="320" t="s">
        <v>233</v>
      </c>
      <c r="F13" s="320" t="s">
        <v>142</v>
      </c>
      <c r="G13" s="320" t="s">
        <v>143</v>
      </c>
      <c r="H13" s="325" t="s">
        <v>136</v>
      </c>
      <c r="I13" s="316" t="s">
        <v>137</v>
      </c>
      <c r="J13" s="316"/>
      <c r="K13" s="81" t="s">
        <v>39</v>
      </c>
      <c r="L13" s="82"/>
      <c r="M13" s="82"/>
      <c r="N13" s="82"/>
      <c r="O13" s="82"/>
      <c r="P13" s="82"/>
      <c r="Q13" s="82"/>
      <c r="R13" s="424">
        <v>5.03</v>
      </c>
      <c r="S13" s="425">
        <v>9</v>
      </c>
      <c r="T13" s="533"/>
    </row>
    <row r="14" spans="1:20" s="31" customFormat="1" ht="21" customHeight="1" thickBot="1">
      <c r="A14" s="537"/>
      <c r="B14" s="319"/>
      <c r="C14" s="319"/>
      <c r="D14" s="320"/>
      <c r="E14" s="320"/>
      <c r="F14" s="320"/>
      <c r="G14" s="320"/>
      <c r="H14" s="325"/>
      <c r="I14" s="316"/>
      <c r="J14" s="316"/>
      <c r="K14" s="83" t="s">
        <v>40</v>
      </c>
      <c r="L14" s="84"/>
      <c r="M14" s="84"/>
      <c r="N14" s="84"/>
      <c r="O14" s="84"/>
      <c r="P14" s="84"/>
      <c r="Q14" s="84"/>
      <c r="R14" s="426"/>
      <c r="S14" s="427"/>
      <c r="T14" s="534"/>
    </row>
    <row r="15" spans="1:20" s="35" customFormat="1" ht="21" customHeight="1">
      <c r="A15" s="536">
        <v>2</v>
      </c>
      <c r="B15" s="319">
        <v>536</v>
      </c>
      <c r="C15" s="319">
        <v>2</v>
      </c>
      <c r="D15" s="320" t="s">
        <v>821</v>
      </c>
      <c r="E15" s="320" t="s">
        <v>219</v>
      </c>
      <c r="F15" s="320"/>
      <c r="G15" s="320" t="s">
        <v>822</v>
      </c>
      <c r="H15" s="325" t="s">
        <v>823</v>
      </c>
      <c r="I15" s="316">
        <v>1996</v>
      </c>
      <c r="J15" s="316"/>
      <c r="K15" s="81" t="s">
        <v>39</v>
      </c>
      <c r="L15" s="82"/>
      <c r="M15" s="82"/>
      <c r="N15" s="82"/>
      <c r="O15" s="82"/>
      <c r="P15" s="82"/>
      <c r="Q15" s="82"/>
      <c r="R15" s="424"/>
      <c r="S15" s="374" t="s">
        <v>1194</v>
      </c>
      <c r="T15" s="533"/>
    </row>
    <row r="16" spans="1:20" s="35" customFormat="1" ht="21" customHeight="1" thickBot="1">
      <c r="A16" s="537"/>
      <c r="B16" s="319"/>
      <c r="C16" s="319"/>
      <c r="D16" s="320"/>
      <c r="E16" s="320"/>
      <c r="F16" s="320"/>
      <c r="G16" s="320"/>
      <c r="H16" s="325"/>
      <c r="I16" s="316"/>
      <c r="J16" s="316"/>
      <c r="K16" s="85" t="s">
        <v>40</v>
      </c>
      <c r="L16" s="84"/>
      <c r="M16" s="84"/>
      <c r="N16" s="84"/>
      <c r="O16" s="84"/>
      <c r="P16" s="84"/>
      <c r="Q16" s="84"/>
      <c r="R16" s="426"/>
      <c r="S16" s="429"/>
      <c r="T16" s="534"/>
    </row>
    <row r="17" spans="1:20" s="35" customFormat="1" ht="21" customHeight="1">
      <c r="A17" s="536">
        <v>3</v>
      </c>
      <c r="B17" s="319">
        <v>441</v>
      </c>
      <c r="C17" s="319">
        <v>3</v>
      </c>
      <c r="D17" s="320" t="s">
        <v>266</v>
      </c>
      <c r="E17" s="320" t="s">
        <v>267</v>
      </c>
      <c r="F17" s="320" t="s">
        <v>268</v>
      </c>
      <c r="G17" s="320" t="s">
        <v>269</v>
      </c>
      <c r="H17" s="320" t="s">
        <v>222</v>
      </c>
      <c r="I17" s="316">
        <v>1998</v>
      </c>
      <c r="J17" s="316">
        <v>1674</v>
      </c>
      <c r="K17" s="86" t="s">
        <v>39</v>
      </c>
      <c r="L17" s="82"/>
      <c r="M17" s="82"/>
      <c r="N17" s="82"/>
      <c r="O17" s="82"/>
      <c r="P17" s="82"/>
      <c r="Q17" s="82"/>
      <c r="R17" s="424">
        <v>5.23</v>
      </c>
      <c r="S17" s="425">
        <v>6</v>
      </c>
      <c r="T17" s="538"/>
    </row>
    <row r="18" spans="1:20" s="35" customFormat="1" ht="21" customHeight="1" thickBot="1">
      <c r="A18" s="537"/>
      <c r="B18" s="319"/>
      <c r="C18" s="319"/>
      <c r="D18" s="320"/>
      <c r="E18" s="320"/>
      <c r="F18" s="320"/>
      <c r="G18" s="320"/>
      <c r="H18" s="320"/>
      <c r="I18" s="316"/>
      <c r="J18" s="316"/>
      <c r="K18" s="85" t="s">
        <v>40</v>
      </c>
      <c r="L18" s="84"/>
      <c r="M18" s="84"/>
      <c r="N18" s="84"/>
      <c r="O18" s="84"/>
      <c r="P18" s="84"/>
      <c r="Q18" s="84"/>
      <c r="R18" s="426"/>
      <c r="S18" s="427"/>
      <c r="T18" s="539"/>
    </row>
    <row r="19" spans="1:20" ht="21" customHeight="1">
      <c r="A19" s="536">
        <v>4</v>
      </c>
      <c r="B19" s="319">
        <v>543</v>
      </c>
      <c r="C19" s="319">
        <v>4</v>
      </c>
      <c r="D19" s="320" t="s">
        <v>706</v>
      </c>
      <c r="E19" s="320" t="s">
        <v>496</v>
      </c>
      <c r="F19" s="320" t="s">
        <v>824</v>
      </c>
      <c r="G19" s="320" t="s">
        <v>793</v>
      </c>
      <c r="H19" s="325" t="s">
        <v>512</v>
      </c>
      <c r="I19" s="316">
        <v>1998</v>
      </c>
      <c r="J19" s="316">
        <v>516</v>
      </c>
      <c r="K19" s="86" t="s">
        <v>39</v>
      </c>
      <c r="L19" s="82"/>
      <c r="M19" s="82"/>
      <c r="N19" s="82"/>
      <c r="O19" s="82"/>
      <c r="P19" s="82"/>
      <c r="Q19" s="82"/>
      <c r="R19" s="424">
        <v>4.71</v>
      </c>
      <c r="S19" s="425">
        <v>11</v>
      </c>
      <c r="T19" s="538"/>
    </row>
    <row r="20" spans="1:20" s="31" customFormat="1" ht="21" customHeight="1" thickBot="1">
      <c r="A20" s="537"/>
      <c r="B20" s="319"/>
      <c r="C20" s="319"/>
      <c r="D20" s="320"/>
      <c r="E20" s="320"/>
      <c r="F20" s="320"/>
      <c r="G20" s="320"/>
      <c r="H20" s="325"/>
      <c r="I20" s="316"/>
      <c r="J20" s="316"/>
      <c r="K20" s="89" t="s">
        <v>40</v>
      </c>
      <c r="L20" s="84"/>
      <c r="M20" s="84"/>
      <c r="N20" s="84"/>
      <c r="O20" s="84"/>
      <c r="P20" s="84"/>
      <c r="Q20" s="84"/>
      <c r="R20" s="426"/>
      <c r="S20" s="427"/>
      <c r="T20" s="539"/>
    </row>
    <row r="21" spans="1:20" s="31" customFormat="1" ht="21" customHeight="1">
      <c r="A21" s="536">
        <v>5</v>
      </c>
      <c r="B21" s="319">
        <v>468</v>
      </c>
      <c r="C21" s="319">
        <v>5</v>
      </c>
      <c r="D21" s="320" t="s">
        <v>825</v>
      </c>
      <c r="E21" s="320" t="s">
        <v>318</v>
      </c>
      <c r="F21" s="320" t="s">
        <v>93</v>
      </c>
      <c r="G21" s="320" t="s">
        <v>826</v>
      </c>
      <c r="H21" s="325" t="s">
        <v>694</v>
      </c>
      <c r="I21" s="316">
        <v>1998</v>
      </c>
      <c r="J21" s="316">
        <v>2836</v>
      </c>
      <c r="K21" s="86" t="s">
        <v>39</v>
      </c>
      <c r="L21" s="82"/>
      <c r="M21" s="82"/>
      <c r="N21" s="82"/>
      <c r="O21" s="82"/>
      <c r="P21" s="82"/>
      <c r="Q21" s="82"/>
      <c r="R21" s="424">
        <v>5.16</v>
      </c>
      <c r="S21" s="428">
        <v>8</v>
      </c>
      <c r="T21" s="533"/>
    </row>
    <row r="22" spans="1:20" s="31" customFormat="1" ht="21" customHeight="1" thickBot="1">
      <c r="A22" s="537"/>
      <c r="B22" s="319"/>
      <c r="C22" s="319"/>
      <c r="D22" s="320"/>
      <c r="E22" s="320"/>
      <c r="F22" s="320"/>
      <c r="G22" s="320"/>
      <c r="H22" s="325"/>
      <c r="I22" s="316"/>
      <c r="J22" s="316"/>
      <c r="K22" s="89" t="s">
        <v>40</v>
      </c>
      <c r="L22" s="84"/>
      <c r="M22" s="84"/>
      <c r="N22" s="84"/>
      <c r="O22" s="84"/>
      <c r="P22" s="84"/>
      <c r="Q22" s="84"/>
      <c r="R22" s="426"/>
      <c r="S22" s="429"/>
      <c r="T22" s="534"/>
    </row>
    <row r="23" spans="1:20" s="31" customFormat="1" ht="21" customHeight="1">
      <c r="A23" s="536">
        <v>6</v>
      </c>
      <c r="B23" s="319">
        <v>422</v>
      </c>
      <c r="C23" s="319">
        <v>6</v>
      </c>
      <c r="D23" s="320" t="s">
        <v>270</v>
      </c>
      <c r="E23" s="320" t="s">
        <v>271</v>
      </c>
      <c r="F23" s="320" t="s">
        <v>272</v>
      </c>
      <c r="G23" s="320" t="s">
        <v>273</v>
      </c>
      <c r="H23" s="325" t="s">
        <v>134</v>
      </c>
      <c r="I23" s="316">
        <v>1998</v>
      </c>
      <c r="J23" s="316">
        <v>1824</v>
      </c>
      <c r="K23" s="90" t="s">
        <v>39</v>
      </c>
      <c r="L23" s="82"/>
      <c r="M23" s="82"/>
      <c r="N23" s="82"/>
      <c r="O23" s="82"/>
      <c r="P23" s="82"/>
      <c r="Q23" s="82"/>
      <c r="R23" s="424">
        <v>5.19</v>
      </c>
      <c r="S23" s="428">
        <v>7</v>
      </c>
      <c r="T23" s="533"/>
    </row>
    <row r="24" spans="1:20" s="35" customFormat="1" ht="21" customHeight="1" thickBot="1">
      <c r="A24" s="537"/>
      <c r="B24" s="319"/>
      <c r="C24" s="319"/>
      <c r="D24" s="320"/>
      <c r="E24" s="320"/>
      <c r="F24" s="320"/>
      <c r="G24" s="320"/>
      <c r="H24" s="325"/>
      <c r="I24" s="316"/>
      <c r="J24" s="316"/>
      <c r="K24" s="89" t="s">
        <v>40</v>
      </c>
      <c r="L24" s="84"/>
      <c r="M24" s="84"/>
      <c r="N24" s="84"/>
      <c r="O24" s="84"/>
      <c r="P24" s="84"/>
      <c r="Q24" s="84"/>
      <c r="R24" s="426"/>
      <c r="S24" s="429"/>
      <c r="T24" s="534"/>
    </row>
    <row r="25" spans="1:20" ht="21" customHeight="1">
      <c r="A25" s="536">
        <v>7</v>
      </c>
      <c r="B25" s="319">
        <v>546</v>
      </c>
      <c r="C25" s="319">
        <v>7</v>
      </c>
      <c r="D25" s="320" t="s">
        <v>827</v>
      </c>
      <c r="E25" s="320" t="s">
        <v>119</v>
      </c>
      <c r="F25" s="320" t="s">
        <v>87</v>
      </c>
      <c r="G25" s="320" t="s">
        <v>828</v>
      </c>
      <c r="H25" s="325" t="s">
        <v>478</v>
      </c>
      <c r="I25" s="316">
        <v>1996</v>
      </c>
      <c r="J25" s="316">
        <v>391</v>
      </c>
      <c r="K25" s="86" t="s">
        <v>39</v>
      </c>
      <c r="L25" s="82"/>
      <c r="M25" s="82"/>
      <c r="N25" s="82"/>
      <c r="O25" s="82"/>
      <c r="P25" s="82"/>
      <c r="Q25" s="82"/>
      <c r="R25" s="424">
        <v>4.95</v>
      </c>
      <c r="S25" s="428">
        <v>10</v>
      </c>
      <c r="T25" s="533"/>
    </row>
    <row r="26" spans="1:20" ht="21" customHeight="1" thickBot="1">
      <c r="A26" s="537"/>
      <c r="B26" s="319"/>
      <c r="C26" s="319"/>
      <c r="D26" s="320"/>
      <c r="E26" s="320"/>
      <c r="F26" s="320"/>
      <c r="G26" s="320"/>
      <c r="H26" s="325"/>
      <c r="I26" s="316"/>
      <c r="J26" s="316"/>
      <c r="K26" s="89" t="s">
        <v>40</v>
      </c>
      <c r="L26" s="84"/>
      <c r="M26" s="84"/>
      <c r="N26" s="84"/>
      <c r="O26" s="84"/>
      <c r="P26" s="84"/>
      <c r="Q26" s="84"/>
      <c r="R26" s="426"/>
      <c r="S26" s="429"/>
      <c r="T26" s="534"/>
    </row>
    <row r="27" spans="1:20" s="35" customFormat="1" ht="21" customHeight="1">
      <c r="A27" s="536">
        <v>8</v>
      </c>
      <c r="B27" s="319">
        <v>403</v>
      </c>
      <c r="C27" s="319">
        <v>8</v>
      </c>
      <c r="D27" s="320" t="s">
        <v>275</v>
      </c>
      <c r="E27" s="320" t="s">
        <v>82</v>
      </c>
      <c r="F27" s="320" t="s">
        <v>203</v>
      </c>
      <c r="G27" s="320" t="s">
        <v>276</v>
      </c>
      <c r="H27" s="325" t="s">
        <v>121</v>
      </c>
      <c r="I27" s="316">
        <v>1997</v>
      </c>
      <c r="J27" s="316">
        <v>4909</v>
      </c>
      <c r="K27" s="86" t="s">
        <v>39</v>
      </c>
      <c r="L27" s="82"/>
      <c r="M27" s="82"/>
      <c r="N27" s="82"/>
      <c r="O27" s="82"/>
      <c r="P27" s="82"/>
      <c r="Q27" s="82"/>
      <c r="R27" s="424">
        <v>5.48</v>
      </c>
      <c r="S27" s="430">
        <v>4</v>
      </c>
      <c r="T27" s="547"/>
    </row>
    <row r="28" spans="1:20" ht="21" customHeight="1" thickBot="1">
      <c r="A28" s="537"/>
      <c r="B28" s="319"/>
      <c r="C28" s="319"/>
      <c r="D28" s="320"/>
      <c r="E28" s="320"/>
      <c r="F28" s="320"/>
      <c r="G28" s="320"/>
      <c r="H28" s="325"/>
      <c r="I28" s="316"/>
      <c r="J28" s="316"/>
      <c r="K28" s="89" t="s">
        <v>40</v>
      </c>
      <c r="L28" s="84"/>
      <c r="M28" s="84"/>
      <c r="N28" s="84"/>
      <c r="O28" s="84"/>
      <c r="P28" s="84"/>
      <c r="Q28" s="84"/>
      <c r="R28" s="426"/>
      <c r="S28" s="431"/>
      <c r="T28" s="548"/>
    </row>
    <row r="29" spans="1:20" ht="21" customHeight="1">
      <c r="A29" s="536">
        <v>9</v>
      </c>
      <c r="B29" s="319">
        <v>438</v>
      </c>
      <c r="C29" s="319">
        <v>9</v>
      </c>
      <c r="D29" s="320" t="s">
        <v>829</v>
      </c>
      <c r="E29" s="320" t="s">
        <v>830</v>
      </c>
      <c r="F29" s="320" t="s">
        <v>97</v>
      </c>
      <c r="G29" s="320" t="s">
        <v>831</v>
      </c>
      <c r="H29" s="325" t="s">
        <v>522</v>
      </c>
      <c r="I29" s="316">
        <v>1997</v>
      </c>
      <c r="J29" s="316">
        <v>909</v>
      </c>
      <c r="K29" s="90" t="s">
        <v>39</v>
      </c>
      <c r="L29" s="82"/>
      <c r="M29" s="82"/>
      <c r="N29" s="82"/>
      <c r="O29" s="82"/>
      <c r="P29" s="82"/>
      <c r="Q29" s="82"/>
      <c r="R29" s="424">
        <v>5.32</v>
      </c>
      <c r="S29" s="430">
        <v>5</v>
      </c>
      <c r="T29" s="547"/>
    </row>
    <row r="30" spans="1:20" ht="21" customHeight="1" thickBot="1">
      <c r="A30" s="537"/>
      <c r="B30" s="319"/>
      <c r="C30" s="319"/>
      <c r="D30" s="320"/>
      <c r="E30" s="320"/>
      <c r="F30" s="320"/>
      <c r="G30" s="320"/>
      <c r="H30" s="325"/>
      <c r="I30" s="316"/>
      <c r="J30" s="316"/>
      <c r="K30" s="85" t="s">
        <v>40</v>
      </c>
      <c r="L30" s="84"/>
      <c r="M30" s="84"/>
      <c r="N30" s="84"/>
      <c r="O30" s="84"/>
      <c r="P30" s="84"/>
      <c r="Q30" s="84"/>
      <c r="R30" s="426"/>
      <c r="S30" s="431"/>
      <c r="T30" s="548"/>
    </row>
    <row r="31" spans="1:20" ht="21" customHeight="1">
      <c r="A31" s="536">
        <v>10</v>
      </c>
      <c r="B31" s="319">
        <v>417</v>
      </c>
      <c r="C31" s="319">
        <v>10</v>
      </c>
      <c r="D31" s="320" t="s">
        <v>832</v>
      </c>
      <c r="E31" s="320" t="s">
        <v>115</v>
      </c>
      <c r="F31" s="320" t="s">
        <v>272</v>
      </c>
      <c r="G31" s="320" t="s">
        <v>833</v>
      </c>
      <c r="H31" s="325" t="s">
        <v>535</v>
      </c>
      <c r="I31" s="316">
        <v>1998</v>
      </c>
      <c r="J31" s="316">
        <v>1301</v>
      </c>
      <c r="K31" s="86" t="s">
        <v>39</v>
      </c>
      <c r="L31" s="82"/>
      <c r="M31" s="82"/>
      <c r="N31" s="82"/>
      <c r="O31" s="82"/>
      <c r="P31" s="82"/>
      <c r="Q31" s="82"/>
      <c r="R31" s="424">
        <v>5.55</v>
      </c>
      <c r="S31" s="428">
        <v>3</v>
      </c>
      <c r="T31" s="533"/>
    </row>
    <row r="32" spans="1:20" ht="21" customHeight="1" thickBot="1">
      <c r="A32" s="537"/>
      <c r="B32" s="319"/>
      <c r="C32" s="319"/>
      <c r="D32" s="320"/>
      <c r="E32" s="320"/>
      <c r="F32" s="320"/>
      <c r="G32" s="320"/>
      <c r="H32" s="325"/>
      <c r="I32" s="316"/>
      <c r="J32" s="316"/>
      <c r="K32" s="89" t="s">
        <v>40</v>
      </c>
      <c r="L32" s="84"/>
      <c r="M32" s="84"/>
      <c r="N32" s="84"/>
      <c r="O32" s="84"/>
      <c r="P32" s="84"/>
      <c r="Q32" s="84"/>
      <c r="R32" s="426"/>
      <c r="S32" s="429"/>
      <c r="T32" s="534"/>
    </row>
    <row r="33" spans="1:20" s="35" customFormat="1" ht="21" customHeight="1">
      <c r="A33" s="536">
        <v>11</v>
      </c>
      <c r="B33" s="319">
        <v>473</v>
      </c>
      <c r="C33" s="319">
        <v>11</v>
      </c>
      <c r="D33" s="320" t="s">
        <v>834</v>
      </c>
      <c r="E33" s="320" t="s">
        <v>835</v>
      </c>
      <c r="F33" s="320" t="s">
        <v>836</v>
      </c>
      <c r="G33" s="320" t="s">
        <v>610</v>
      </c>
      <c r="H33" s="325" t="s">
        <v>517</v>
      </c>
      <c r="I33" s="316">
        <v>1997</v>
      </c>
      <c r="J33" s="316">
        <v>1516</v>
      </c>
      <c r="K33" s="86" t="s">
        <v>39</v>
      </c>
      <c r="L33" s="82"/>
      <c r="M33" s="82"/>
      <c r="N33" s="82"/>
      <c r="O33" s="82"/>
      <c r="P33" s="82"/>
      <c r="Q33" s="82"/>
      <c r="R33" s="424">
        <v>5.56</v>
      </c>
      <c r="S33" s="430">
        <v>2</v>
      </c>
      <c r="T33" s="547"/>
    </row>
    <row r="34" spans="1:20" ht="21" customHeight="1" thickBot="1">
      <c r="A34" s="537"/>
      <c r="B34" s="319"/>
      <c r="C34" s="319"/>
      <c r="D34" s="320"/>
      <c r="E34" s="320"/>
      <c r="F34" s="320"/>
      <c r="G34" s="320"/>
      <c r="H34" s="325"/>
      <c r="I34" s="316"/>
      <c r="J34" s="316"/>
      <c r="K34" s="89" t="s">
        <v>40</v>
      </c>
      <c r="L34" s="84"/>
      <c r="M34" s="84"/>
      <c r="N34" s="84"/>
      <c r="O34" s="84"/>
      <c r="P34" s="84"/>
      <c r="Q34" s="84"/>
      <c r="R34" s="426"/>
      <c r="S34" s="431"/>
      <c r="T34" s="548"/>
    </row>
    <row r="35" spans="1:20" ht="21" customHeight="1">
      <c r="A35" s="536">
        <v>12</v>
      </c>
      <c r="B35" s="319">
        <v>507</v>
      </c>
      <c r="C35" s="319">
        <v>12</v>
      </c>
      <c r="D35" s="320" t="s">
        <v>837</v>
      </c>
      <c r="E35" s="320" t="s">
        <v>219</v>
      </c>
      <c r="F35" s="320" t="s">
        <v>147</v>
      </c>
      <c r="G35" s="320" t="s">
        <v>747</v>
      </c>
      <c r="H35" s="320" t="s">
        <v>441</v>
      </c>
      <c r="I35" s="316">
        <v>1997</v>
      </c>
      <c r="J35" s="316"/>
      <c r="K35" s="90" t="s">
        <v>39</v>
      </c>
      <c r="L35" s="82"/>
      <c r="M35" s="82"/>
      <c r="N35" s="82"/>
      <c r="O35" s="82"/>
      <c r="P35" s="82"/>
      <c r="Q35" s="82"/>
      <c r="R35" s="424">
        <v>5.63</v>
      </c>
      <c r="S35" s="430">
        <v>1</v>
      </c>
      <c r="T35" s="547"/>
    </row>
    <row r="36" spans="1:20" ht="21" customHeight="1" thickBot="1">
      <c r="A36" s="537"/>
      <c r="B36" s="340"/>
      <c r="C36" s="340"/>
      <c r="D36" s="87"/>
      <c r="E36" s="87"/>
      <c r="F36" s="87"/>
      <c r="G36" s="87"/>
      <c r="H36" s="87"/>
      <c r="I36" s="87"/>
      <c r="J36" s="88"/>
      <c r="K36" s="50" t="s">
        <v>40</v>
      </c>
      <c r="L36" s="84"/>
      <c r="M36" s="84"/>
      <c r="N36" s="84"/>
      <c r="O36" s="84"/>
      <c r="P36" s="84"/>
      <c r="Q36" s="84"/>
      <c r="R36" s="426"/>
      <c r="S36" s="431"/>
      <c r="T36" s="548"/>
    </row>
    <row r="37" spans="1:21" s="4" customFormat="1" ht="17.25" customHeight="1">
      <c r="A37" s="51"/>
      <c r="B37" s="52" t="s">
        <v>22</v>
      </c>
      <c r="C37" s="53"/>
      <c r="D37" s="53"/>
      <c r="E37" s="53"/>
      <c r="F37" s="53"/>
      <c r="G37" s="52" t="s">
        <v>23</v>
      </c>
      <c r="H37" s="52"/>
      <c r="I37" s="53"/>
      <c r="J37" s="54"/>
      <c r="K37" s="54"/>
      <c r="L37" s="54"/>
      <c r="M37" s="54"/>
      <c r="N37" s="54"/>
      <c r="O37" s="55" t="s">
        <v>24</v>
      </c>
      <c r="P37" s="55"/>
      <c r="Q37" s="55"/>
      <c r="R37" s="56"/>
      <c r="S37" s="57"/>
      <c r="T37" s="58"/>
      <c r="U37" s="59"/>
    </row>
    <row r="38" spans="1:21" s="4" customFormat="1" ht="17.25" customHeight="1">
      <c r="A38" s="51"/>
      <c r="B38" s="51"/>
      <c r="C38" s="53"/>
      <c r="D38" s="53"/>
      <c r="E38" s="53"/>
      <c r="F38" s="53"/>
      <c r="G38" s="53"/>
      <c r="H38" s="53"/>
      <c r="I38" s="53"/>
      <c r="J38" s="51"/>
      <c r="K38" s="51"/>
      <c r="L38" s="51"/>
      <c r="M38" s="51"/>
      <c r="N38" s="51"/>
      <c r="O38" s="51"/>
      <c r="P38" s="51"/>
      <c r="Q38" s="51"/>
      <c r="R38" s="51"/>
      <c r="S38" s="524" t="s">
        <v>25</v>
      </c>
      <c r="T38" s="524"/>
      <c r="U38" s="59"/>
    </row>
    <row r="39" spans="1:21" s="4" customFormat="1" ht="17.25" customHeight="1">
      <c r="A39" s="51"/>
      <c r="B39" s="51"/>
      <c r="C39" s="53"/>
      <c r="D39" s="53"/>
      <c r="E39" s="53"/>
      <c r="F39" s="53"/>
      <c r="G39" s="53"/>
      <c r="H39" s="53"/>
      <c r="I39" s="53"/>
      <c r="J39" s="51"/>
      <c r="K39" s="51"/>
      <c r="L39" s="51"/>
      <c r="M39" s="51"/>
      <c r="N39" s="51"/>
      <c r="O39" s="51"/>
      <c r="P39" s="51"/>
      <c r="Q39" s="51"/>
      <c r="R39" s="51"/>
      <c r="S39" s="524"/>
      <c r="T39" s="524"/>
      <c r="U39" s="59"/>
    </row>
    <row r="40" spans="1:21" s="4" customFormat="1" ht="17.25" customHeight="1">
      <c r="A40" s="524" t="s">
        <v>26</v>
      </c>
      <c r="B40" s="524"/>
      <c r="C40" s="524"/>
      <c r="D40" s="60"/>
      <c r="E40" s="60"/>
      <c r="F40" s="60"/>
      <c r="G40" s="51" t="s">
        <v>26</v>
      </c>
      <c r="H40" s="51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524" t="s">
        <v>25</v>
      </c>
      <c r="T40" s="524"/>
      <c r="U40" s="59"/>
    </row>
    <row r="41" spans="1:21" s="4" customFormat="1" ht="17.25" customHeight="1">
      <c r="A41" s="519"/>
      <c r="B41" s="519"/>
      <c r="C41" s="519"/>
      <c r="D41" s="60"/>
      <c r="E41" s="60"/>
      <c r="F41" s="60"/>
      <c r="G41" s="51" t="s">
        <v>28</v>
      </c>
      <c r="H41" s="51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51"/>
      <c r="T41" s="58"/>
      <c r="U41" s="59"/>
    </row>
    <row r="42" spans="1:21" s="4" customFormat="1" ht="17.25" customHeight="1">
      <c r="A42" s="519" t="s">
        <v>27</v>
      </c>
      <c r="B42" s="519"/>
      <c r="C42" s="519"/>
      <c r="D42" s="60"/>
      <c r="E42" s="60"/>
      <c r="F42" s="60"/>
      <c r="G42" s="51"/>
      <c r="H42" s="51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524" t="s">
        <v>25</v>
      </c>
      <c r="T42" s="524"/>
      <c r="U42" s="59"/>
    </row>
    <row r="43" spans="1:21" s="4" customFormat="1" ht="17.25" customHeight="1">
      <c r="A43" s="525" t="s">
        <v>31</v>
      </c>
      <c r="B43" s="525"/>
      <c r="C43" s="61" t="s">
        <v>30</v>
      </c>
      <c r="D43" s="60"/>
      <c r="E43" s="60"/>
      <c r="F43" s="60"/>
      <c r="G43" s="51"/>
      <c r="H43" s="51"/>
      <c r="I43" s="58"/>
      <c r="J43" s="60"/>
      <c r="K43" s="60"/>
      <c r="L43" s="60"/>
      <c r="M43" s="60"/>
      <c r="N43" s="60"/>
      <c r="O43" s="60"/>
      <c r="P43" s="60"/>
      <c r="Q43" s="60"/>
      <c r="R43" s="60"/>
      <c r="S43" s="51"/>
      <c r="T43" s="58" t="s">
        <v>28</v>
      </c>
      <c r="U43" s="59"/>
    </row>
    <row r="44" spans="1:21" s="4" customFormat="1" ht="17.25" customHeight="1">
      <c r="A44" s="525" t="s">
        <v>32</v>
      </c>
      <c r="B44" s="525"/>
      <c r="C44" s="61" t="s">
        <v>30</v>
      </c>
      <c r="D44" s="60"/>
      <c r="E44" s="60"/>
      <c r="F44" s="60"/>
      <c r="G44" s="51"/>
      <c r="H44" s="51"/>
      <c r="I44" s="58"/>
      <c r="J44" s="60"/>
      <c r="K44" s="60"/>
      <c r="L44" s="60"/>
      <c r="M44" s="60"/>
      <c r="N44" s="60"/>
      <c r="O44" s="60"/>
      <c r="P44" s="60"/>
      <c r="Q44" s="60"/>
      <c r="R44" s="60"/>
      <c r="S44" s="51"/>
      <c r="T44" s="62" t="s">
        <v>0</v>
      </c>
      <c r="U44" s="59"/>
    </row>
  </sheetData>
  <sheetProtection/>
  <mergeCells count="57">
    <mergeCell ref="A44:B44"/>
    <mergeCell ref="S38:T38"/>
    <mergeCell ref="S39:T39"/>
    <mergeCell ref="A40:C40"/>
    <mergeCell ref="S40:T40"/>
    <mergeCell ref="A41:C41"/>
    <mergeCell ref="A42:C42"/>
    <mergeCell ref="S42:T42"/>
    <mergeCell ref="A35:A36"/>
    <mergeCell ref="A33:A34"/>
    <mergeCell ref="T29:T30"/>
    <mergeCell ref="T35:T36"/>
    <mergeCell ref="A1:D1"/>
    <mergeCell ref="A43:B43"/>
    <mergeCell ref="A25:A26"/>
    <mergeCell ref="A23:A24"/>
    <mergeCell ref="T33:T34"/>
    <mergeCell ref="T31:T32"/>
    <mergeCell ref="A31:A32"/>
    <mergeCell ref="A27:A28"/>
    <mergeCell ref="A29:A30"/>
    <mergeCell ref="T27:T28"/>
    <mergeCell ref="T15:T16"/>
    <mergeCell ref="T19:T20"/>
    <mergeCell ref="A19:A20"/>
    <mergeCell ref="A15:A16"/>
    <mergeCell ref="T25:T26"/>
    <mergeCell ref="T23:T24"/>
    <mergeCell ref="A21:A22"/>
    <mergeCell ref="A17:A18"/>
    <mergeCell ref="T17:T18"/>
    <mergeCell ref="T21:T22"/>
    <mergeCell ref="T11:T12"/>
    <mergeCell ref="H11:H12"/>
    <mergeCell ref="K11:K12"/>
    <mergeCell ref="L11:Q11"/>
    <mergeCell ref="S11:S12"/>
    <mergeCell ref="A13:A14"/>
    <mergeCell ref="T13:T14"/>
    <mergeCell ref="E11:E12"/>
    <mergeCell ref="I11:I12"/>
    <mergeCell ref="J11:J12"/>
    <mergeCell ref="A10:E10"/>
    <mergeCell ref="G10:S10"/>
    <mergeCell ref="A11:A12"/>
    <mergeCell ref="B11:B12"/>
    <mergeCell ref="D11:D12"/>
    <mergeCell ref="A2:D2"/>
    <mergeCell ref="D5:R5"/>
    <mergeCell ref="A7:E7"/>
    <mergeCell ref="G7:S7"/>
    <mergeCell ref="G9:S9"/>
    <mergeCell ref="F11:F12"/>
    <mergeCell ref="G11:G12"/>
    <mergeCell ref="A8:E8"/>
    <mergeCell ref="G8:S8"/>
    <mergeCell ref="A9:E9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4"/>
  <sheetViews>
    <sheetView zoomScale="80" zoomScaleNormal="80" zoomScalePageLayoutView="0" workbookViewId="0" topLeftCell="A8">
      <selection activeCell="R14" sqref="R14:S36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1" width="8.875" style="41" customWidth="1"/>
    <col min="12" max="17" width="7.125" style="41" customWidth="1"/>
    <col min="18" max="18" width="7.625" style="64" customWidth="1"/>
    <col min="19" max="19" width="7.625" style="41" customWidth="1"/>
    <col min="20" max="20" width="21.875" style="41" customWidth="1"/>
    <col min="21" max="16384" width="9.125" style="41" customWidth="1"/>
  </cols>
  <sheetData>
    <row r="1" spans="1:20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344" t="s">
        <v>420</v>
      </c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33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91" t="s">
        <v>113</v>
      </c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30" t="s">
        <v>140</v>
      </c>
      <c r="B7" s="531"/>
      <c r="C7" s="531"/>
      <c r="D7" s="531"/>
      <c r="E7" s="531"/>
      <c r="F7" s="17"/>
      <c r="G7" s="528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311" t="s">
        <v>411</v>
      </c>
    </row>
    <row r="8" spans="1:21" s="21" customFormat="1" ht="21" customHeight="1" thickBot="1">
      <c r="A8" s="512" t="s">
        <v>820</v>
      </c>
      <c r="B8" s="528"/>
      <c r="C8" s="528"/>
      <c r="D8" s="528"/>
      <c r="E8" s="528"/>
      <c r="F8" s="18"/>
      <c r="G8" s="513" t="s">
        <v>819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312" t="s">
        <v>778</v>
      </c>
      <c r="U8" s="20"/>
    </row>
    <row r="9" spans="1:21" s="21" customFormat="1" ht="21" customHeight="1" thickBot="1">
      <c r="A9" s="532" t="s">
        <v>413</v>
      </c>
      <c r="B9" s="528"/>
      <c r="C9" s="528"/>
      <c r="D9" s="528"/>
      <c r="E9" s="528"/>
      <c r="F9" s="18"/>
      <c r="G9" s="528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19"/>
      <c r="U9" s="20"/>
    </row>
    <row r="10" spans="1:20" s="21" customFormat="1" ht="21" customHeight="1" thickBot="1">
      <c r="A10" s="532" t="s">
        <v>226</v>
      </c>
      <c r="B10" s="528"/>
      <c r="C10" s="528"/>
      <c r="D10" s="528"/>
      <c r="E10" s="528"/>
      <c r="F10" s="18"/>
      <c r="G10" s="528" t="s">
        <v>228</v>
      </c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22"/>
    </row>
    <row r="11" spans="1:20" s="4" customFormat="1" ht="15" customHeight="1" thickBot="1">
      <c r="A11" s="520" t="s">
        <v>7</v>
      </c>
      <c r="B11" s="510" t="s">
        <v>8</v>
      </c>
      <c r="C11" s="74" t="s">
        <v>34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40"/>
      <c r="L11" s="542" t="s">
        <v>35</v>
      </c>
      <c r="M11" s="543"/>
      <c r="N11" s="543"/>
      <c r="O11" s="543"/>
      <c r="P11" s="543"/>
      <c r="Q11" s="544"/>
      <c r="R11" s="23" t="s">
        <v>36</v>
      </c>
      <c r="S11" s="545" t="s">
        <v>37</v>
      </c>
      <c r="T11" s="526" t="s">
        <v>19</v>
      </c>
    </row>
    <row r="12" spans="1:20" s="4" customFormat="1" ht="15" customHeight="1" thickBot="1">
      <c r="A12" s="521"/>
      <c r="B12" s="511"/>
      <c r="C12" s="75" t="s">
        <v>38</v>
      </c>
      <c r="D12" s="514"/>
      <c r="E12" s="514"/>
      <c r="F12" s="511"/>
      <c r="G12" s="514"/>
      <c r="H12" s="511"/>
      <c r="I12" s="518"/>
      <c r="J12" s="535"/>
      <c r="K12" s="541"/>
      <c r="L12" s="76">
        <v>1</v>
      </c>
      <c r="M12" s="77">
        <v>2</v>
      </c>
      <c r="N12" s="77">
        <v>3</v>
      </c>
      <c r="O12" s="78">
        <v>4</v>
      </c>
      <c r="P12" s="79">
        <v>5</v>
      </c>
      <c r="Q12" s="80">
        <v>6</v>
      </c>
      <c r="R12" s="24" t="s">
        <v>18</v>
      </c>
      <c r="S12" s="546"/>
      <c r="T12" s="527"/>
    </row>
    <row r="13" spans="1:20" s="31" customFormat="1" ht="21" customHeight="1">
      <c r="A13" s="536">
        <v>1</v>
      </c>
      <c r="B13" s="315">
        <v>248</v>
      </c>
      <c r="C13" s="319">
        <v>1</v>
      </c>
      <c r="D13" s="324" t="s">
        <v>796</v>
      </c>
      <c r="E13" s="324" t="s">
        <v>349</v>
      </c>
      <c r="F13" s="324" t="s">
        <v>92</v>
      </c>
      <c r="G13" s="324" t="s">
        <v>673</v>
      </c>
      <c r="H13" s="318" t="s">
        <v>674</v>
      </c>
      <c r="I13" s="315">
        <v>1997</v>
      </c>
      <c r="J13" s="315">
        <v>1625</v>
      </c>
      <c r="K13" s="81" t="s">
        <v>39</v>
      </c>
      <c r="L13" s="82"/>
      <c r="M13" s="82"/>
      <c r="N13" s="82"/>
      <c r="O13" s="82"/>
      <c r="P13" s="82"/>
      <c r="Q13" s="82"/>
      <c r="R13" s="424">
        <v>6.38</v>
      </c>
      <c r="S13" s="425">
        <v>7</v>
      </c>
      <c r="T13" s="533"/>
    </row>
    <row r="14" spans="1:20" s="31" customFormat="1" ht="21" customHeight="1" thickBot="1">
      <c r="A14" s="537"/>
      <c r="B14" s="315"/>
      <c r="C14" s="319"/>
      <c r="D14" s="324"/>
      <c r="E14" s="324"/>
      <c r="F14" s="324"/>
      <c r="G14" s="324"/>
      <c r="H14" s="318"/>
      <c r="I14" s="315"/>
      <c r="J14" s="315"/>
      <c r="K14" s="83" t="s">
        <v>40</v>
      </c>
      <c r="L14" s="84"/>
      <c r="M14" s="84"/>
      <c r="N14" s="84"/>
      <c r="O14" s="84"/>
      <c r="P14" s="84"/>
      <c r="Q14" s="84"/>
      <c r="R14" s="371"/>
      <c r="S14" s="372"/>
      <c r="T14" s="534"/>
    </row>
    <row r="15" spans="1:20" s="35" customFormat="1" ht="21" customHeight="1">
      <c r="A15" s="536">
        <v>2</v>
      </c>
      <c r="B15" s="315">
        <v>245</v>
      </c>
      <c r="C15" s="319">
        <v>2</v>
      </c>
      <c r="D15" s="324" t="s">
        <v>797</v>
      </c>
      <c r="E15" s="324" t="s">
        <v>90</v>
      </c>
      <c r="F15" s="324" t="s">
        <v>117</v>
      </c>
      <c r="G15" s="324" t="s">
        <v>798</v>
      </c>
      <c r="H15" s="318" t="s">
        <v>434</v>
      </c>
      <c r="I15" s="315">
        <v>1998</v>
      </c>
      <c r="J15" s="315">
        <v>1240</v>
      </c>
      <c r="K15" s="81" t="s">
        <v>39</v>
      </c>
      <c r="L15" s="82"/>
      <c r="M15" s="82"/>
      <c r="N15" s="82"/>
      <c r="O15" s="82"/>
      <c r="P15" s="82"/>
      <c r="Q15" s="82"/>
      <c r="R15" s="368">
        <v>6.54</v>
      </c>
      <c r="S15" s="374">
        <v>6</v>
      </c>
      <c r="T15" s="533"/>
    </row>
    <row r="16" spans="1:20" s="35" customFormat="1" ht="21" customHeight="1" thickBot="1">
      <c r="A16" s="537"/>
      <c r="B16" s="315"/>
      <c r="C16" s="319"/>
      <c r="D16" s="324"/>
      <c r="E16" s="324"/>
      <c r="F16" s="324"/>
      <c r="G16" s="324"/>
      <c r="H16" s="318"/>
      <c r="I16" s="315"/>
      <c r="J16" s="315"/>
      <c r="K16" s="85" t="s">
        <v>40</v>
      </c>
      <c r="L16" s="84"/>
      <c r="M16" s="84"/>
      <c r="N16" s="84"/>
      <c r="O16" s="84"/>
      <c r="P16" s="84"/>
      <c r="Q16" s="84"/>
      <c r="R16" s="371"/>
      <c r="S16" s="375"/>
      <c r="T16" s="534"/>
    </row>
    <row r="17" spans="1:20" s="35" customFormat="1" ht="21" customHeight="1">
      <c r="A17" s="536">
        <v>3</v>
      </c>
      <c r="B17" s="315">
        <v>111</v>
      </c>
      <c r="C17" s="319">
        <v>3</v>
      </c>
      <c r="D17" s="333" t="s">
        <v>799</v>
      </c>
      <c r="E17" s="333" t="s">
        <v>589</v>
      </c>
      <c r="F17" s="328" t="s">
        <v>92</v>
      </c>
      <c r="G17" s="328" t="s">
        <v>460</v>
      </c>
      <c r="H17" s="333" t="s">
        <v>461</v>
      </c>
      <c r="I17" s="334">
        <v>1997</v>
      </c>
      <c r="J17" s="329">
        <v>2514</v>
      </c>
      <c r="K17" s="86" t="s">
        <v>39</v>
      </c>
      <c r="L17" s="82"/>
      <c r="M17" s="82"/>
      <c r="N17" s="82"/>
      <c r="O17" s="82"/>
      <c r="P17" s="82"/>
      <c r="Q17" s="82"/>
      <c r="R17" s="368"/>
      <c r="S17" s="369" t="s">
        <v>1194</v>
      </c>
      <c r="T17" s="538"/>
    </row>
    <row r="18" spans="1:20" s="35" customFormat="1" ht="21" customHeight="1" thickBot="1">
      <c r="A18" s="537"/>
      <c r="B18" s="315"/>
      <c r="C18" s="319"/>
      <c r="D18" s="333"/>
      <c r="E18" s="333"/>
      <c r="F18" s="328"/>
      <c r="G18" s="328"/>
      <c r="H18" s="333"/>
      <c r="I18" s="334"/>
      <c r="J18" s="329"/>
      <c r="K18" s="85" t="s">
        <v>40</v>
      </c>
      <c r="L18" s="84"/>
      <c r="M18" s="84"/>
      <c r="N18" s="84"/>
      <c r="O18" s="84"/>
      <c r="P18" s="84"/>
      <c r="Q18" s="84"/>
      <c r="R18" s="371"/>
      <c r="S18" s="372"/>
      <c r="T18" s="539"/>
    </row>
    <row r="19" spans="1:20" ht="21" customHeight="1">
      <c r="A19" s="536">
        <v>4</v>
      </c>
      <c r="B19" s="315">
        <v>217</v>
      </c>
      <c r="C19" s="319">
        <v>4</v>
      </c>
      <c r="D19" s="328" t="s">
        <v>838</v>
      </c>
      <c r="E19" s="328" t="s">
        <v>191</v>
      </c>
      <c r="F19" s="328"/>
      <c r="G19" s="328" t="s">
        <v>800</v>
      </c>
      <c r="H19" s="333" t="s">
        <v>490</v>
      </c>
      <c r="I19" s="329"/>
      <c r="J19" s="329"/>
      <c r="K19" s="86" t="s">
        <v>39</v>
      </c>
      <c r="L19" s="82"/>
      <c r="M19" s="82"/>
      <c r="N19" s="82"/>
      <c r="O19" s="82"/>
      <c r="P19" s="82"/>
      <c r="Q19" s="82"/>
      <c r="R19" s="368"/>
      <c r="S19" s="369" t="s">
        <v>1194</v>
      </c>
      <c r="T19" s="538"/>
    </row>
    <row r="20" spans="1:20" s="31" customFormat="1" ht="21" customHeight="1" thickBot="1">
      <c r="A20" s="537"/>
      <c r="B20" s="315"/>
      <c r="C20" s="319"/>
      <c r="D20" s="328"/>
      <c r="E20" s="328"/>
      <c r="F20" s="328"/>
      <c r="G20" s="328"/>
      <c r="H20" s="333"/>
      <c r="I20" s="329"/>
      <c r="J20" s="329"/>
      <c r="K20" s="89" t="s">
        <v>40</v>
      </c>
      <c r="L20" s="84"/>
      <c r="M20" s="84"/>
      <c r="N20" s="84"/>
      <c r="O20" s="84"/>
      <c r="P20" s="84"/>
      <c r="Q20" s="84"/>
      <c r="R20" s="371"/>
      <c r="S20" s="372"/>
      <c r="T20" s="539"/>
    </row>
    <row r="21" spans="1:20" s="31" customFormat="1" ht="21" customHeight="1">
      <c r="A21" s="536">
        <v>5</v>
      </c>
      <c r="B21" s="315">
        <v>202</v>
      </c>
      <c r="C21" s="319">
        <v>5</v>
      </c>
      <c r="D21" s="328" t="s">
        <v>801</v>
      </c>
      <c r="E21" s="328" t="s">
        <v>802</v>
      </c>
      <c r="F21" s="328" t="s">
        <v>803</v>
      </c>
      <c r="G21" s="328" t="s">
        <v>804</v>
      </c>
      <c r="H21" s="333" t="s">
        <v>805</v>
      </c>
      <c r="I21" s="329">
        <v>1997</v>
      </c>
      <c r="J21" s="329">
        <v>1273</v>
      </c>
      <c r="K21" s="86" t="s">
        <v>39</v>
      </c>
      <c r="L21" s="82"/>
      <c r="M21" s="82"/>
      <c r="N21" s="82"/>
      <c r="O21" s="82"/>
      <c r="P21" s="82"/>
      <c r="Q21" s="82"/>
      <c r="R21" s="368">
        <v>6.83</v>
      </c>
      <c r="S21" s="374">
        <v>4</v>
      </c>
      <c r="T21" s="533"/>
    </row>
    <row r="22" spans="1:20" s="31" customFormat="1" ht="21" customHeight="1" thickBot="1">
      <c r="A22" s="537"/>
      <c r="B22" s="315"/>
      <c r="C22" s="319"/>
      <c r="D22" s="328"/>
      <c r="E22" s="328"/>
      <c r="F22" s="328"/>
      <c r="G22" s="328"/>
      <c r="H22" s="333"/>
      <c r="I22" s="329"/>
      <c r="J22" s="329"/>
      <c r="K22" s="89" t="s">
        <v>40</v>
      </c>
      <c r="L22" s="84"/>
      <c r="M22" s="84"/>
      <c r="N22" s="84"/>
      <c r="O22" s="84"/>
      <c r="P22" s="84"/>
      <c r="Q22" s="84"/>
      <c r="R22" s="371"/>
      <c r="S22" s="375"/>
      <c r="T22" s="534"/>
    </row>
    <row r="23" spans="1:20" s="31" customFormat="1" ht="21" customHeight="1">
      <c r="A23" s="536">
        <v>6</v>
      </c>
      <c r="B23" s="315">
        <v>125</v>
      </c>
      <c r="C23" s="319">
        <v>6</v>
      </c>
      <c r="D23" s="324" t="s">
        <v>806</v>
      </c>
      <c r="E23" s="324" t="s">
        <v>807</v>
      </c>
      <c r="F23" s="324" t="s">
        <v>281</v>
      </c>
      <c r="G23" s="324" t="s">
        <v>808</v>
      </c>
      <c r="H23" s="318" t="s">
        <v>430</v>
      </c>
      <c r="I23" s="315">
        <v>1997</v>
      </c>
      <c r="J23" s="315">
        <v>1190</v>
      </c>
      <c r="K23" s="90" t="s">
        <v>39</v>
      </c>
      <c r="L23" s="82"/>
      <c r="M23" s="82"/>
      <c r="N23" s="82"/>
      <c r="O23" s="82"/>
      <c r="P23" s="82"/>
      <c r="Q23" s="82"/>
      <c r="R23" s="368">
        <v>6.67</v>
      </c>
      <c r="S23" s="374">
        <v>5</v>
      </c>
      <c r="T23" s="533"/>
    </row>
    <row r="24" spans="1:20" s="35" customFormat="1" ht="21" customHeight="1" thickBot="1">
      <c r="A24" s="537"/>
      <c r="B24" s="315"/>
      <c r="C24" s="319"/>
      <c r="D24" s="324"/>
      <c r="E24" s="324"/>
      <c r="F24" s="324"/>
      <c r="G24" s="324"/>
      <c r="H24" s="318"/>
      <c r="I24" s="315"/>
      <c r="J24" s="315"/>
      <c r="K24" s="89" t="s">
        <v>40</v>
      </c>
      <c r="L24" s="84"/>
      <c r="M24" s="84"/>
      <c r="N24" s="84"/>
      <c r="O24" s="84"/>
      <c r="P24" s="84"/>
      <c r="Q24" s="84"/>
      <c r="R24" s="371"/>
      <c r="S24" s="375"/>
      <c r="T24" s="534"/>
    </row>
    <row r="25" spans="1:20" ht="21" customHeight="1">
      <c r="A25" s="536">
        <v>7</v>
      </c>
      <c r="B25" s="315">
        <v>244</v>
      </c>
      <c r="C25" s="319">
        <v>7</v>
      </c>
      <c r="D25" s="324" t="s">
        <v>809</v>
      </c>
      <c r="E25" s="324" t="s">
        <v>83</v>
      </c>
      <c r="F25" s="324" t="s">
        <v>87</v>
      </c>
      <c r="G25" s="324" t="s">
        <v>519</v>
      </c>
      <c r="H25" s="318" t="s">
        <v>434</v>
      </c>
      <c r="I25" s="315">
        <v>1996</v>
      </c>
      <c r="J25" s="315">
        <v>1161</v>
      </c>
      <c r="K25" s="86" t="s">
        <v>39</v>
      </c>
      <c r="L25" s="82"/>
      <c r="M25" s="82"/>
      <c r="N25" s="82"/>
      <c r="O25" s="82"/>
      <c r="P25" s="82"/>
      <c r="Q25" s="82"/>
      <c r="R25" s="368"/>
      <c r="S25" s="374" t="s">
        <v>1194</v>
      </c>
      <c r="T25" s="533"/>
    </row>
    <row r="26" spans="1:20" ht="21" customHeight="1" thickBot="1">
      <c r="A26" s="537"/>
      <c r="B26" s="315"/>
      <c r="C26" s="319"/>
      <c r="D26" s="324"/>
      <c r="E26" s="324"/>
      <c r="F26" s="324"/>
      <c r="G26" s="324"/>
      <c r="H26" s="318"/>
      <c r="I26" s="315"/>
      <c r="J26" s="315"/>
      <c r="K26" s="89" t="s">
        <v>40</v>
      </c>
      <c r="L26" s="84"/>
      <c r="M26" s="84"/>
      <c r="N26" s="84"/>
      <c r="O26" s="84"/>
      <c r="P26" s="84"/>
      <c r="Q26" s="84"/>
      <c r="R26" s="371"/>
      <c r="S26" s="375"/>
      <c r="T26" s="534"/>
    </row>
    <row r="27" spans="1:20" s="35" customFormat="1" ht="21" customHeight="1">
      <c r="A27" s="536">
        <v>8</v>
      </c>
      <c r="B27" s="315">
        <v>270</v>
      </c>
      <c r="C27" s="319">
        <v>8</v>
      </c>
      <c r="D27" s="324" t="s">
        <v>810</v>
      </c>
      <c r="E27" s="324" t="s">
        <v>90</v>
      </c>
      <c r="F27" s="324" t="s">
        <v>463</v>
      </c>
      <c r="G27" s="324" t="s">
        <v>811</v>
      </c>
      <c r="H27" s="316" t="s">
        <v>512</v>
      </c>
      <c r="I27" s="315">
        <v>1997</v>
      </c>
      <c r="J27" s="315">
        <v>1159</v>
      </c>
      <c r="K27" s="86" t="s">
        <v>39</v>
      </c>
      <c r="L27" s="82"/>
      <c r="M27" s="82"/>
      <c r="N27" s="82"/>
      <c r="O27" s="82"/>
      <c r="P27" s="82"/>
      <c r="Q27" s="82"/>
      <c r="R27" s="368">
        <v>6.25</v>
      </c>
      <c r="S27" s="369">
        <v>8</v>
      </c>
      <c r="T27" s="547"/>
    </row>
    <row r="28" spans="1:20" ht="21" customHeight="1" thickBot="1">
      <c r="A28" s="537"/>
      <c r="B28" s="315"/>
      <c r="C28" s="319"/>
      <c r="D28" s="324"/>
      <c r="E28" s="324"/>
      <c r="F28" s="324"/>
      <c r="G28" s="324"/>
      <c r="H28" s="316"/>
      <c r="I28" s="315"/>
      <c r="J28" s="315"/>
      <c r="K28" s="89" t="s">
        <v>40</v>
      </c>
      <c r="L28" s="84"/>
      <c r="M28" s="84"/>
      <c r="N28" s="84"/>
      <c r="O28" s="84"/>
      <c r="P28" s="84"/>
      <c r="Q28" s="84"/>
      <c r="R28" s="371"/>
      <c r="S28" s="372"/>
      <c r="T28" s="548"/>
    </row>
    <row r="29" spans="1:20" ht="21" customHeight="1">
      <c r="A29" s="536">
        <v>9</v>
      </c>
      <c r="B29" s="315">
        <v>181</v>
      </c>
      <c r="C29" s="319">
        <v>9</v>
      </c>
      <c r="D29" s="328" t="s">
        <v>812</v>
      </c>
      <c r="E29" s="328" t="s">
        <v>92</v>
      </c>
      <c r="F29" s="328" t="s">
        <v>90</v>
      </c>
      <c r="G29" s="328" t="s">
        <v>813</v>
      </c>
      <c r="H29" s="333" t="s">
        <v>598</v>
      </c>
      <c r="I29" s="329">
        <v>1997</v>
      </c>
      <c r="J29" s="329">
        <v>1135</v>
      </c>
      <c r="K29" s="90" t="s">
        <v>39</v>
      </c>
      <c r="L29" s="82"/>
      <c r="M29" s="82"/>
      <c r="N29" s="82"/>
      <c r="O29" s="82"/>
      <c r="P29" s="82"/>
      <c r="Q29" s="82"/>
      <c r="R29" s="368"/>
      <c r="S29" s="369" t="s">
        <v>1153</v>
      </c>
      <c r="T29" s="547"/>
    </row>
    <row r="30" spans="1:20" ht="21" customHeight="1" thickBot="1">
      <c r="A30" s="537"/>
      <c r="B30" s="315"/>
      <c r="C30" s="319"/>
      <c r="D30" s="328"/>
      <c r="E30" s="328"/>
      <c r="F30" s="328"/>
      <c r="G30" s="328"/>
      <c r="H30" s="333"/>
      <c r="I30" s="329"/>
      <c r="J30" s="329"/>
      <c r="K30" s="85" t="s">
        <v>40</v>
      </c>
      <c r="L30" s="84"/>
      <c r="M30" s="84"/>
      <c r="N30" s="84"/>
      <c r="O30" s="84"/>
      <c r="P30" s="84"/>
      <c r="Q30" s="84"/>
      <c r="R30" s="371"/>
      <c r="S30" s="372"/>
      <c r="T30" s="548"/>
    </row>
    <row r="31" spans="1:20" ht="21" customHeight="1">
      <c r="A31" s="536">
        <v>10</v>
      </c>
      <c r="B31" s="315">
        <v>253</v>
      </c>
      <c r="C31" s="319">
        <v>10</v>
      </c>
      <c r="D31" s="328" t="s">
        <v>814</v>
      </c>
      <c r="E31" s="328" t="s">
        <v>85</v>
      </c>
      <c r="F31" s="328"/>
      <c r="G31" s="328" t="s">
        <v>815</v>
      </c>
      <c r="H31" s="333" t="s">
        <v>816</v>
      </c>
      <c r="I31" s="329"/>
      <c r="J31" s="329"/>
      <c r="K31" s="86" t="s">
        <v>39</v>
      </c>
      <c r="L31" s="82"/>
      <c r="M31" s="82"/>
      <c r="N31" s="82"/>
      <c r="O31" s="82"/>
      <c r="P31" s="82"/>
      <c r="Q31" s="82"/>
      <c r="R31" s="368">
        <v>6.86</v>
      </c>
      <c r="S31" s="374">
        <v>3</v>
      </c>
      <c r="T31" s="533"/>
    </row>
    <row r="32" spans="1:20" ht="21" customHeight="1" thickBot="1">
      <c r="A32" s="537"/>
      <c r="B32" s="315"/>
      <c r="C32" s="319"/>
      <c r="D32" s="328"/>
      <c r="E32" s="328"/>
      <c r="F32" s="328"/>
      <c r="G32" s="328"/>
      <c r="H32" s="333"/>
      <c r="I32" s="329"/>
      <c r="J32" s="329"/>
      <c r="K32" s="89" t="s">
        <v>40</v>
      </c>
      <c r="L32" s="84"/>
      <c r="M32" s="84"/>
      <c r="N32" s="84"/>
      <c r="O32" s="84"/>
      <c r="P32" s="84"/>
      <c r="Q32" s="84"/>
      <c r="R32" s="371"/>
      <c r="S32" s="375"/>
      <c r="T32" s="534"/>
    </row>
    <row r="33" spans="1:20" s="35" customFormat="1" ht="21" customHeight="1">
      <c r="A33" s="536">
        <v>11</v>
      </c>
      <c r="B33" s="315">
        <v>119</v>
      </c>
      <c r="C33" s="319">
        <v>11</v>
      </c>
      <c r="D33" s="324" t="s">
        <v>277</v>
      </c>
      <c r="E33" s="324" t="s">
        <v>278</v>
      </c>
      <c r="F33" s="324" t="s">
        <v>87</v>
      </c>
      <c r="G33" s="341" t="s">
        <v>279</v>
      </c>
      <c r="H33" s="318" t="s">
        <v>84</v>
      </c>
      <c r="I33" s="315">
        <v>1996</v>
      </c>
      <c r="J33" s="329">
        <v>1733</v>
      </c>
      <c r="K33" s="86" t="s">
        <v>39</v>
      </c>
      <c r="L33" s="82"/>
      <c r="M33" s="82"/>
      <c r="N33" s="82"/>
      <c r="O33" s="82"/>
      <c r="P33" s="82"/>
      <c r="Q33" s="82"/>
      <c r="R33" s="368">
        <v>7.03</v>
      </c>
      <c r="S33" s="369">
        <v>2</v>
      </c>
      <c r="T33" s="547"/>
    </row>
    <row r="34" spans="1:20" ht="21" customHeight="1" thickBot="1">
      <c r="A34" s="537"/>
      <c r="B34" s="315"/>
      <c r="C34" s="319"/>
      <c r="D34" s="324"/>
      <c r="E34" s="324"/>
      <c r="F34" s="324"/>
      <c r="G34" s="341"/>
      <c r="H34" s="318"/>
      <c r="I34" s="315"/>
      <c r="J34" s="329"/>
      <c r="K34" s="89" t="s">
        <v>40</v>
      </c>
      <c r="L34" s="84"/>
      <c r="M34" s="84"/>
      <c r="N34" s="84"/>
      <c r="O34" s="84"/>
      <c r="P34" s="84"/>
      <c r="Q34" s="84"/>
      <c r="R34" s="371"/>
      <c r="S34" s="372"/>
      <c r="T34" s="548"/>
    </row>
    <row r="35" spans="1:20" ht="21" customHeight="1">
      <c r="A35" s="536">
        <v>12</v>
      </c>
      <c r="B35" s="315">
        <v>233</v>
      </c>
      <c r="C35" s="319">
        <v>12</v>
      </c>
      <c r="D35" s="324" t="s">
        <v>817</v>
      </c>
      <c r="E35" s="324" t="s">
        <v>85</v>
      </c>
      <c r="F35" s="324" t="s">
        <v>163</v>
      </c>
      <c r="G35" s="324" t="s">
        <v>818</v>
      </c>
      <c r="H35" s="316" t="s">
        <v>423</v>
      </c>
      <c r="I35" s="315">
        <v>1997</v>
      </c>
      <c r="J35" s="315"/>
      <c r="K35" s="90" t="s">
        <v>39</v>
      </c>
      <c r="L35" s="82"/>
      <c r="M35" s="82"/>
      <c r="N35" s="82"/>
      <c r="O35" s="82"/>
      <c r="P35" s="82"/>
      <c r="Q35" s="82"/>
      <c r="R35" s="368">
        <v>7.06</v>
      </c>
      <c r="S35" s="369">
        <v>1</v>
      </c>
      <c r="T35" s="547"/>
    </row>
    <row r="36" spans="1:20" ht="21" customHeight="1" thickBot="1">
      <c r="A36" s="537"/>
      <c r="B36" s="340"/>
      <c r="C36" s="340"/>
      <c r="D36" s="87"/>
      <c r="E36" s="87"/>
      <c r="F36" s="87"/>
      <c r="G36" s="87"/>
      <c r="H36" s="87"/>
      <c r="I36" s="87"/>
      <c r="J36" s="88"/>
      <c r="K36" s="50" t="s">
        <v>40</v>
      </c>
      <c r="L36" s="84"/>
      <c r="M36" s="84"/>
      <c r="N36" s="84"/>
      <c r="O36" s="84"/>
      <c r="P36" s="84"/>
      <c r="Q36" s="84"/>
      <c r="R36" s="371"/>
      <c r="S36" s="372"/>
      <c r="T36" s="548"/>
    </row>
    <row r="37" spans="1:21" s="4" customFormat="1" ht="17.25" customHeight="1">
      <c r="A37" s="51"/>
      <c r="B37" s="52" t="s">
        <v>22</v>
      </c>
      <c r="C37" s="53"/>
      <c r="D37" s="53"/>
      <c r="E37" s="53"/>
      <c r="F37" s="53"/>
      <c r="G37" s="52" t="s">
        <v>23</v>
      </c>
      <c r="H37" s="52"/>
      <c r="I37" s="53"/>
      <c r="J37" s="54"/>
      <c r="K37" s="54"/>
      <c r="L37" s="54"/>
      <c r="M37" s="54"/>
      <c r="N37" s="54"/>
      <c r="O37" s="55" t="s">
        <v>24</v>
      </c>
      <c r="P37" s="55"/>
      <c r="Q37" s="55"/>
      <c r="R37" s="56"/>
      <c r="S37" s="57"/>
      <c r="T37" s="58"/>
      <c r="U37" s="59"/>
    </row>
    <row r="38" spans="1:21" s="4" customFormat="1" ht="17.25" customHeight="1">
      <c r="A38" s="51"/>
      <c r="B38" s="51"/>
      <c r="C38" s="53"/>
      <c r="D38" s="53"/>
      <c r="E38" s="53"/>
      <c r="F38" s="53"/>
      <c r="G38" s="53"/>
      <c r="H38" s="53"/>
      <c r="I38" s="53"/>
      <c r="J38" s="51"/>
      <c r="K38" s="51"/>
      <c r="L38" s="51"/>
      <c r="M38" s="51"/>
      <c r="N38" s="51"/>
      <c r="O38" s="51"/>
      <c r="P38" s="51"/>
      <c r="Q38" s="51"/>
      <c r="R38" s="51"/>
      <c r="S38" s="524" t="s">
        <v>25</v>
      </c>
      <c r="T38" s="524"/>
      <c r="U38" s="59"/>
    </row>
    <row r="39" spans="1:21" s="4" customFormat="1" ht="17.25" customHeight="1">
      <c r="A39" s="51"/>
      <c r="B39" s="51"/>
      <c r="C39" s="53"/>
      <c r="D39" s="53"/>
      <c r="E39" s="53"/>
      <c r="F39" s="53"/>
      <c r="G39" s="53"/>
      <c r="H39" s="53"/>
      <c r="I39" s="53"/>
      <c r="J39" s="51"/>
      <c r="K39" s="51"/>
      <c r="L39" s="51"/>
      <c r="M39" s="51"/>
      <c r="N39" s="51"/>
      <c r="O39" s="51"/>
      <c r="P39" s="51"/>
      <c r="Q39" s="51"/>
      <c r="R39" s="51"/>
      <c r="S39" s="524"/>
      <c r="T39" s="524"/>
      <c r="U39" s="59"/>
    </row>
    <row r="40" spans="1:21" s="4" customFormat="1" ht="17.25" customHeight="1">
      <c r="A40" s="524" t="s">
        <v>26</v>
      </c>
      <c r="B40" s="524"/>
      <c r="C40" s="524"/>
      <c r="D40" s="60"/>
      <c r="E40" s="60"/>
      <c r="F40" s="60"/>
      <c r="G40" s="51" t="s">
        <v>26</v>
      </c>
      <c r="H40" s="51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524" t="s">
        <v>25</v>
      </c>
      <c r="T40" s="524"/>
      <c r="U40" s="59"/>
    </row>
    <row r="41" spans="1:21" s="4" customFormat="1" ht="17.25" customHeight="1">
      <c r="A41" s="519"/>
      <c r="B41" s="519"/>
      <c r="C41" s="519"/>
      <c r="D41" s="60"/>
      <c r="E41" s="60"/>
      <c r="F41" s="60"/>
      <c r="G41" s="51" t="s">
        <v>28</v>
      </c>
      <c r="H41" s="51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51"/>
      <c r="T41" s="58"/>
      <c r="U41" s="59"/>
    </row>
    <row r="42" spans="1:21" s="4" customFormat="1" ht="17.25" customHeight="1">
      <c r="A42" s="519" t="s">
        <v>27</v>
      </c>
      <c r="B42" s="519"/>
      <c r="C42" s="519"/>
      <c r="D42" s="60"/>
      <c r="E42" s="60"/>
      <c r="F42" s="60"/>
      <c r="G42" s="51"/>
      <c r="H42" s="51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524" t="s">
        <v>25</v>
      </c>
      <c r="T42" s="524"/>
      <c r="U42" s="59"/>
    </row>
    <row r="43" spans="1:21" s="4" customFormat="1" ht="17.25" customHeight="1">
      <c r="A43" s="525" t="s">
        <v>31</v>
      </c>
      <c r="B43" s="525"/>
      <c r="C43" s="61" t="s">
        <v>30</v>
      </c>
      <c r="D43" s="60"/>
      <c r="E43" s="60"/>
      <c r="F43" s="60"/>
      <c r="G43" s="51"/>
      <c r="H43" s="51"/>
      <c r="I43" s="58"/>
      <c r="J43" s="60"/>
      <c r="K43" s="60"/>
      <c r="L43" s="60"/>
      <c r="M43" s="60"/>
      <c r="N43" s="60"/>
      <c r="O43" s="60"/>
      <c r="P43" s="60"/>
      <c r="Q43" s="60"/>
      <c r="R43" s="60"/>
      <c r="S43" s="51"/>
      <c r="T43" s="58" t="s">
        <v>28</v>
      </c>
      <c r="U43" s="59"/>
    </row>
    <row r="44" spans="1:21" s="4" customFormat="1" ht="17.25" customHeight="1">
      <c r="A44" s="525" t="s">
        <v>32</v>
      </c>
      <c r="B44" s="525"/>
      <c r="C44" s="61" t="s">
        <v>30</v>
      </c>
      <c r="D44" s="60"/>
      <c r="E44" s="60"/>
      <c r="F44" s="60"/>
      <c r="G44" s="51"/>
      <c r="H44" s="51"/>
      <c r="I44" s="58"/>
      <c r="J44" s="60"/>
      <c r="K44" s="60"/>
      <c r="L44" s="60"/>
      <c r="M44" s="60"/>
      <c r="N44" s="60"/>
      <c r="O44" s="60"/>
      <c r="P44" s="60"/>
      <c r="Q44" s="60"/>
      <c r="R44" s="60"/>
      <c r="S44" s="51"/>
      <c r="T44" s="62" t="s">
        <v>0</v>
      </c>
      <c r="U44" s="59"/>
    </row>
  </sheetData>
  <sheetProtection/>
  <mergeCells count="57">
    <mergeCell ref="A44:B44"/>
    <mergeCell ref="S38:T38"/>
    <mergeCell ref="S39:T39"/>
    <mergeCell ref="A40:C40"/>
    <mergeCell ref="S40:T40"/>
    <mergeCell ref="A41:C41"/>
    <mergeCell ref="A42:C42"/>
    <mergeCell ref="S42:T42"/>
    <mergeCell ref="A35:A36"/>
    <mergeCell ref="A33:A34"/>
    <mergeCell ref="T29:T30"/>
    <mergeCell ref="T35:T36"/>
    <mergeCell ref="A1:D1"/>
    <mergeCell ref="A43:B43"/>
    <mergeCell ref="A25:A26"/>
    <mergeCell ref="A23:A24"/>
    <mergeCell ref="T33:T34"/>
    <mergeCell ref="T31:T32"/>
    <mergeCell ref="A31:A32"/>
    <mergeCell ref="A27:A28"/>
    <mergeCell ref="A29:A30"/>
    <mergeCell ref="T27:T28"/>
    <mergeCell ref="T15:T16"/>
    <mergeCell ref="T19:T20"/>
    <mergeCell ref="A19:A20"/>
    <mergeCell ref="A15:A16"/>
    <mergeCell ref="T25:T26"/>
    <mergeCell ref="T23:T24"/>
    <mergeCell ref="A21:A22"/>
    <mergeCell ref="A17:A18"/>
    <mergeCell ref="T17:T18"/>
    <mergeCell ref="T21:T22"/>
    <mergeCell ref="T11:T12"/>
    <mergeCell ref="H11:H12"/>
    <mergeCell ref="K11:K12"/>
    <mergeCell ref="L11:Q11"/>
    <mergeCell ref="S11:S12"/>
    <mergeCell ref="A13:A14"/>
    <mergeCell ref="T13:T14"/>
    <mergeCell ref="E11:E12"/>
    <mergeCell ref="I11:I12"/>
    <mergeCell ref="J11:J12"/>
    <mergeCell ref="A10:E10"/>
    <mergeCell ref="G10:S10"/>
    <mergeCell ref="A11:A12"/>
    <mergeCell ref="B11:B12"/>
    <mergeCell ref="D11:D12"/>
    <mergeCell ref="A2:D2"/>
    <mergeCell ref="D5:R5"/>
    <mergeCell ref="A7:E7"/>
    <mergeCell ref="G7:S7"/>
    <mergeCell ref="G9:S9"/>
    <mergeCell ref="F11:F12"/>
    <mergeCell ref="G11:G12"/>
    <mergeCell ref="A8:E8"/>
    <mergeCell ref="G8:S8"/>
    <mergeCell ref="A9:E9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4"/>
  <sheetViews>
    <sheetView zoomScalePageLayoutView="0" workbookViewId="0" topLeftCell="A9">
      <selection activeCell="R25" sqref="R25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1" width="8.875" style="41" customWidth="1"/>
    <col min="12" max="17" width="7.125" style="41" customWidth="1"/>
    <col min="18" max="18" width="7.625" style="64" customWidth="1"/>
    <col min="19" max="19" width="7.625" style="41" customWidth="1"/>
    <col min="20" max="20" width="21.875" style="41" customWidth="1"/>
    <col min="21" max="16384" width="9.125" style="41" customWidth="1"/>
  </cols>
  <sheetData>
    <row r="1" spans="1:20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344" t="s">
        <v>420</v>
      </c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33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91" t="s">
        <v>284</v>
      </c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30" t="s">
        <v>140</v>
      </c>
      <c r="B7" s="531"/>
      <c r="C7" s="531"/>
      <c r="D7" s="531"/>
      <c r="E7" s="531"/>
      <c r="F7" s="17"/>
      <c r="G7" s="528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311" t="s">
        <v>411</v>
      </c>
    </row>
    <row r="8" spans="1:21" s="21" customFormat="1" ht="21" customHeight="1" thickBot="1">
      <c r="A8" s="512" t="s">
        <v>866</v>
      </c>
      <c r="B8" s="528"/>
      <c r="C8" s="528"/>
      <c r="D8" s="528"/>
      <c r="E8" s="528"/>
      <c r="F8" s="18"/>
      <c r="G8" s="513" t="s">
        <v>819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312" t="s">
        <v>702</v>
      </c>
      <c r="U8" s="20"/>
    </row>
    <row r="9" spans="1:21" s="21" customFormat="1" ht="21" customHeight="1" thickBot="1">
      <c r="A9" s="532" t="s">
        <v>413</v>
      </c>
      <c r="B9" s="528"/>
      <c r="C9" s="528"/>
      <c r="D9" s="528"/>
      <c r="E9" s="528"/>
      <c r="F9" s="18"/>
      <c r="G9" s="528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19"/>
      <c r="U9" s="20"/>
    </row>
    <row r="10" spans="1:20" s="21" customFormat="1" ht="21" customHeight="1" thickBot="1">
      <c r="A10" s="532" t="s">
        <v>226</v>
      </c>
      <c r="B10" s="528"/>
      <c r="C10" s="528"/>
      <c r="D10" s="528"/>
      <c r="E10" s="528"/>
      <c r="F10" s="18"/>
      <c r="G10" s="528" t="s">
        <v>228</v>
      </c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22"/>
    </row>
    <row r="11" spans="1:20" s="4" customFormat="1" ht="15" customHeight="1" thickBot="1">
      <c r="A11" s="520" t="s">
        <v>7</v>
      </c>
      <c r="B11" s="510" t="s">
        <v>8</v>
      </c>
      <c r="C11" s="74" t="s">
        <v>34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40"/>
      <c r="L11" s="542" t="s">
        <v>35</v>
      </c>
      <c r="M11" s="543"/>
      <c r="N11" s="543"/>
      <c r="O11" s="543"/>
      <c r="P11" s="543"/>
      <c r="Q11" s="544"/>
      <c r="R11" s="23" t="s">
        <v>36</v>
      </c>
      <c r="S11" s="545" t="s">
        <v>37</v>
      </c>
      <c r="T11" s="526" t="s">
        <v>19</v>
      </c>
    </row>
    <row r="12" spans="1:20" s="4" customFormat="1" ht="15" customHeight="1" thickBot="1">
      <c r="A12" s="521"/>
      <c r="B12" s="511"/>
      <c r="C12" s="75" t="s">
        <v>38</v>
      </c>
      <c r="D12" s="514"/>
      <c r="E12" s="514"/>
      <c r="F12" s="511"/>
      <c r="G12" s="514"/>
      <c r="H12" s="511"/>
      <c r="I12" s="518"/>
      <c r="J12" s="535"/>
      <c r="K12" s="541"/>
      <c r="L12" s="76">
        <v>1</v>
      </c>
      <c r="M12" s="77">
        <v>2</v>
      </c>
      <c r="N12" s="77">
        <v>3</v>
      </c>
      <c r="O12" s="78">
        <v>4</v>
      </c>
      <c r="P12" s="79">
        <v>5</v>
      </c>
      <c r="Q12" s="80">
        <v>6</v>
      </c>
      <c r="R12" s="24" t="s">
        <v>18</v>
      </c>
      <c r="S12" s="546"/>
      <c r="T12" s="527"/>
    </row>
    <row r="13" spans="1:20" s="31" customFormat="1" ht="21" customHeight="1">
      <c r="A13" s="536">
        <v>1</v>
      </c>
      <c r="B13" s="319">
        <v>510</v>
      </c>
      <c r="C13" s="319">
        <v>1</v>
      </c>
      <c r="D13" s="320" t="s">
        <v>867</v>
      </c>
      <c r="E13" s="320" t="s">
        <v>868</v>
      </c>
      <c r="F13" s="320" t="s">
        <v>869</v>
      </c>
      <c r="G13" s="320" t="s">
        <v>870</v>
      </c>
      <c r="H13" s="320" t="s">
        <v>441</v>
      </c>
      <c r="I13" s="320">
        <v>1997</v>
      </c>
      <c r="J13" s="320"/>
      <c r="K13" s="353" t="s">
        <v>39</v>
      </c>
      <c r="L13" s="354"/>
      <c r="M13" s="354"/>
      <c r="N13" s="354"/>
      <c r="O13" s="354"/>
      <c r="P13" s="354"/>
      <c r="Q13" s="354"/>
      <c r="R13" s="368">
        <v>10.95</v>
      </c>
      <c r="S13" s="369">
        <v>11</v>
      </c>
      <c r="T13" s="533"/>
    </row>
    <row r="14" spans="1:20" s="31" customFormat="1" ht="21" customHeight="1" thickBot="1">
      <c r="A14" s="537"/>
      <c r="B14" s="319"/>
      <c r="C14" s="319"/>
      <c r="D14" s="320"/>
      <c r="E14" s="320"/>
      <c r="F14" s="320"/>
      <c r="G14" s="320"/>
      <c r="H14" s="320"/>
      <c r="I14" s="320"/>
      <c r="J14" s="320"/>
      <c r="K14" s="355" t="s">
        <v>40</v>
      </c>
      <c r="L14" s="356"/>
      <c r="M14" s="356"/>
      <c r="N14" s="356"/>
      <c r="O14" s="356"/>
      <c r="P14" s="356"/>
      <c r="Q14" s="356"/>
      <c r="R14" s="371"/>
      <c r="S14" s="372"/>
      <c r="T14" s="534"/>
    </row>
    <row r="15" spans="1:20" s="35" customFormat="1" ht="21" customHeight="1">
      <c r="A15" s="536">
        <v>2</v>
      </c>
      <c r="B15" s="319">
        <v>481</v>
      </c>
      <c r="C15" s="319">
        <v>2</v>
      </c>
      <c r="D15" s="320" t="s">
        <v>871</v>
      </c>
      <c r="E15" s="320" t="s">
        <v>348</v>
      </c>
      <c r="F15" s="320" t="s">
        <v>97</v>
      </c>
      <c r="G15" s="320" t="s">
        <v>450</v>
      </c>
      <c r="H15" s="325" t="s">
        <v>451</v>
      </c>
      <c r="I15" s="320">
        <v>1997</v>
      </c>
      <c r="J15" s="320">
        <v>1849</v>
      </c>
      <c r="K15" s="353" t="s">
        <v>39</v>
      </c>
      <c r="L15" s="354"/>
      <c r="M15" s="354"/>
      <c r="N15" s="354"/>
      <c r="O15" s="354"/>
      <c r="P15" s="354"/>
      <c r="Q15" s="354"/>
      <c r="R15" s="368">
        <v>10.91</v>
      </c>
      <c r="S15" s="374">
        <v>12</v>
      </c>
      <c r="T15" s="533"/>
    </row>
    <row r="16" spans="1:20" s="35" customFormat="1" ht="21" customHeight="1" thickBot="1">
      <c r="A16" s="537"/>
      <c r="B16" s="319"/>
      <c r="C16" s="319"/>
      <c r="D16" s="320"/>
      <c r="E16" s="320"/>
      <c r="F16" s="320"/>
      <c r="G16" s="320"/>
      <c r="H16" s="325"/>
      <c r="I16" s="320"/>
      <c r="J16" s="320"/>
      <c r="K16" s="358" t="s">
        <v>40</v>
      </c>
      <c r="L16" s="356"/>
      <c r="M16" s="356"/>
      <c r="N16" s="356"/>
      <c r="O16" s="356"/>
      <c r="P16" s="356"/>
      <c r="Q16" s="356"/>
      <c r="R16" s="371"/>
      <c r="S16" s="375"/>
      <c r="T16" s="534"/>
    </row>
    <row r="17" spans="1:20" s="35" customFormat="1" ht="21" customHeight="1">
      <c r="A17" s="536">
        <v>3</v>
      </c>
      <c r="B17" s="319">
        <v>471</v>
      </c>
      <c r="C17" s="319">
        <v>3</v>
      </c>
      <c r="D17" s="320" t="s">
        <v>872</v>
      </c>
      <c r="E17" s="320" t="s">
        <v>873</v>
      </c>
      <c r="F17" s="320" t="s">
        <v>175</v>
      </c>
      <c r="G17" s="320" t="s">
        <v>874</v>
      </c>
      <c r="H17" s="325" t="s">
        <v>694</v>
      </c>
      <c r="I17" s="320">
        <v>1998</v>
      </c>
      <c r="J17" s="320">
        <v>3842</v>
      </c>
      <c r="K17" s="359" t="s">
        <v>39</v>
      </c>
      <c r="L17" s="354"/>
      <c r="M17" s="354"/>
      <c r="N17" s="354"/>
      <c r="O17" s="354"/>
      <c r="P17" s="354"/>
      <c r="Q17" s="354"/>
      <c r="R17" s="368">
        <v>11.26</v>
      </c>
      <c r="S17" s="369">
        <v>8</v>
      </c>
      <c r="T17" s="538"/>
    </row>
    <row r="18" spans="1:20" s="35" customFormat="1" ht="21" customHeight="1" thickBot="1">
      <c r="A18" s="537"/>
      <c r="B18" s="319"/>
      <c r="C18" s="319"/>
      <c r="D18" s="320"/>
      <c r="E18" s="320"/>
      <c r="F18" s="320"/>
      <c r="G18" s="320"/>
      <c r="H18" s="325"/>
      <c r="I18" s="320"/>
      <c r="J18" s="320"/>
      <c r="K18" s="358" t="s">
        <v>40</v>
      </c>
      <c r="L18" s="356"/>
      <c r="M18" s="356"/>
      <c r="N18" s="356"/>
      <c r="O18" s="356"/>
      <c r="P18" s="356"/>
      <c r="Q18" s="356"/>
      <c r="R18" s="371"/>
      <c r="S18" s="372"/>
      <c r="T18" s="539"/>
    </row>
    <row r="19" spans="1:20" ht="21" customHeight="1">
      <c r="A19" s="536">
        <v>4</v>
      </c>
      <c r="B19" s="319">
        <v>511</v>
      </c>
      <c r="C19" s="319">
        <v>4</v>
      </c>
      <c r="D19" s="320" t="s">
        <v>875</v>
      </c>
      <c r="E19" s="320" t="s">
        <v>876</v>
      </c>
      <c r="F19" s="320" t="s">
        <v>97</v>
      </c>
      <c r="G19" s="320" t="s">
        <v>877</v>
      </c>
      <c r="H19" s="325" t="s">
        <v>437</v>
      </c>
      <c r="I19" s="320">
        <v>1998</v>
      </c>
      <c r="J19" s="320">
        <v>322</v>
      </c>
      <c r="K19" s="359" t="s">
        <v>39</v>
      </c>
      <c r="L19" s="354"/>
      <c r="M19" s="354"/>
      <c r="N19" s="354"/>
      <c r="O19" s="354"/>
      <c r="P19" s="354"/>
      <c r="Q19" s="354"/>
      <c r="R19" s="368">
        <v>11.19</v>
      </c>
      <c r="S19" s="369">
        <v>9</v>
      </c>
      <c r="T19" s="538"/>
    </row>
    <row r="20" spans="1:20" s="31" customFormat="1" ht="21" customHeight="1" thickBot="1">
      <c r="A20" s="537"/>
      <c r="B20" s="319"/>
      <c r="C20" s="319"/>
      <c r="D20" s="320"/>
      <c r="E20" s="320"/>
      <c r="F20" s="320"/>
      <c r="G20" s="320"/>
      <c r="H20" s="325"/>
      <c r="I20" s="320"/>
      <c r="J20" s="320"/>
      <c r="K20" s="360" t="s">
        <v>40</v>
      </c>
      <c r="L20" s="356"/>
      <c r="M20" s="356"/>
      <c r="N20" s="356"/>
      <c r="O20" s="356"/>
      <c r="P20" s="356"/>
      <c r="Q20" s="356"/>
      <c r="R20" s="371"/>
      <c r="S20" s="372"/>
      <c r="T20" s="539"/>
    </row>
    <row r="21" spans="1:20" s="31" customFormat="1" ht="21" customHeight="1">
      <c r="A21" s="536">
        <v>5</v>
      </c>
      <c r="B21" s="319">
        <v>409</v>
      </c>
      <c r="C21" s="319">
        <v>5</v>
      </c>
      <c r="D21" s="320" t="s">
        <v>878</v>
      </c>
      <c r="E21" s="320" t="s">
        <v>879</v>
      </c>
      <c r="F21" s="320" t="s">
        <v>83</v>
      </c>
      <c r="G21" s="320" t="s">
        <v>880</v>
      </c>
      <c r="H21" s="325" t="s">
        <v>541</v>
      </c>
      <c r="I21" s="320">
        <v>1997</v>
      </c>
      <c r="J21" s="320">
        <v>1348</v>
      </c>
      <c r="K21" s="359" t="s">
        <v>39</v>
      </c>
      <c r="L21" s="354"/>
      <c r="M21" s="354"/>
      <c r="N21" s="354"/>
      <c r="O21" s="354"/>
      <c r="P21" s="354"/>
      <c r="Q21" s="354"/>
      <c r="R21" s="368">
        <v>11.01</v>
      </c>
      <c r="S21" s="374">
        <v>10</v>
      </c>
      <c r="T21" s="533"/>
    </row>
    <row r="22" spans="1:20" s="31" customFormat="1" ht="21" customHeight="1" thickBot="1">
      <c r="A22" s="537"/>
      <c r="B22" s="319"/>
      <c r="C22" s="319"/>
      <c r="D22" s="320"/>
      <c r="E22" s="320"/>
      <c r="F22" s="320"/>
      <c r="G22" s="320"/>
      <c r="H22" s="325"/>
      <c r="I22" s="320"/>
      <c r="J22" s="320"/>
      <c r="K22" s="360" t="s">
        <v>40</v>
      </c>
      <c r="L22" s="356"/>
      <c r="M22" s="356"/>
      <c r="N22" s="356"/>
      <c r="O22" s="356"/>
      <c r="P22" s="356"/>
      <c r="Q22" s="356"/>
      <c r="R22" s="371"/>
      <c r="S22" s="375"/>
      <c r="T22" s="534"/>
    </row>
    <row r="23" spans="1:20" s="31" customFormat="1" ht="21" customHeight="1">
      <c r="A23" s="536">
        <v>6</v>
      </c>
      <c r="B23" s="319">
        <v>405</v>
      </c>
      <c r="C23" s="319">
        <v>6</v>
      </c>
      <c r="D23" s="320" t="s">
        <v>289</v>
      </c>
      <c r="E23" s="320" t="s">
        <v>290</v>
      </c>
      <c r="F23" s="320" t="s">
        <v>138</v>
      </c>
      <c r="G23" s="320" t="s">
        <v>1170</v>
      </c>
      <c r="H23" s="325" t="s">
        <v>121</v>
      </c>
      <c r="I23" s="320" t="s">
        <v>178</v>
      </c>
      <c r="J23" s="320">
        <v>1374</v>
      </c>
      <c r="K23" s="364" t="s">
        <v>39</v>
      </c>
      <c r="L23" s="354"/>
      <c r="M23" s="354"/>
      <c r="N23" s="354"/>
      <c r="O23" s="354"/>
      <c r="P23" s="354"/>
      <c r="Q23" s="354"/>
      <c r="R23" s="368">
        <v>12.21</v>
      </c>
      <c r="S23" s="374">
        <v>4</v>
      </c>
      <c r="T23" s="533"/>
    </row>
    <row r="24" spans="1:20" s="35" customFormat="1" ht="21" customHeight="1" thickBot="1">
      <c r="A24" s="537"/>
      <c r="B24" s="319"/>
      <c r="C24" s="319"/>
      <c r="D24" s="320"/>
      <c r="E24" s="320"/>
      <c r="F24" s="320"/>
      <c r="G24" s="320"/>
      <c r="H24" s="325"/>
      <c r="I24" s="320"/>
      <c r="J24" s="320"/>
      <c r="K24" s="360" t="s">
        <v>40</v>
      </c>
      <c r="L24" s="356"/>
      <c r="M24" s="356"/>
      <c r="N24" s="356"/>
      <c r="O24" s="356"/>
      <c r="P24" s="356"/>
      <c r="Q24" s="356"/>
      <c r="R24" s="371"/>
      <c r="S24" s="375"/>
      <c r="T24" s="534"/>
    </row>
    <row r="25" spans="1:20" ht="21" customHeight="1">
      <c r="A25" s="536">
        <v>7</v>
      </c>
      <c r="B25" s="319">
        <v>442</v>
      </c>
      <c r="C25" s="319">
        <v>7</v>
      </c>
      <c r="D25" s="320" t="s">
        <v>285</v>
      </c>
      <c r="E25" s="320" t="s">
        <v>159</v>
      </c>
      <c r="F25" s="320" t="s">
        <v>282</v>
      </c>
      <c r="G25" s="320" t="s">
        <v>286</v>
      </c>
      <c r="H25" s="320" t="s">
        <v>222</v>
      </c>
      <c r="I25" s="320" t="s">
        <v>137</v>
      </c>
      <c r="J25" s="320">
        <v>1712</v>
      </c>
      <c r="K25" s="359" t="s">
        <v>39</v>
      </c>
      <c r="L25" s="354"/>
      <c r="M25" s="354"/>
      <c r="N25" s="354"/>
      <c r="O25" s="354"/>
      <c r="P25" s="354"/>
      <c r="Q25" s="354"/>
      <c r="R25" s="368">
        <v>12.18</v>
      </c>
      <c r="S25" s="374">
        <v>5</v>
      </c>
      <c r="T25" s="533"/>
    </row>
    <row r="26" spans="1:20" ht="21" customHeight="1" thickBot="1">
      <c r="A26" s="537"/>
      <c r="B26" s="319"/>
      <c r="C26" s="319"/>
      <c r="D26" s="320"/>
      <c r="E26" s="320"/>
      <c r="F26" s="320"/>
      <c r="G26" s="320"/>
      <c r="H26" s="320"/>
      <c r="I26" s="320"/>
      <c r="J26" s="320"/>
      <c r="K26" s="360" t="s">
        <v>40</v>
      </c>
      <c r="L26" s="356"/>
      <c r="M26" s="356"/>
      <c r="N26" s="356"/>
      <c r="O26" s="356"/>
      <c r="P26" s="356"/>
      <c r="Q26" s="356"/>
      <c r="R26" s="371"/>
      <c r="S26" s="375"/>
      <c r="T26" s="534"/>
    </row>
    <row r="27" spans="1:20" s="35" customFormat="1" ht="21" customHeight="1">
      <c r="A27" s="536">
        <v>8</v>
      </c>
      <c r="B27" s="319">
        <v>447</v>
      </c>
      <c r="C27" s="319">
        <v>8</v>
      </c>
      <c r="D27" s="320" t="s">
        <v>881</v>
      </c>
      <c r="E27" s="320" t="s">
        <v>882</v>
      </c>
      <c r="F27" s="320" t="s">
        <v>97</v>
      </c>
      <c r="G27" s="320" t="s">
        <v>883</v>
      </c>
      <c r="H27" s="325" t="s">
        <v>594</v>
      </c>
      <c r="I27" s="320">
        <v>1996</v>
      </c>
      <c r="J27" s="320">
        <v>788</v>
      </c>
      <c r="K27" s="359" t="s">
        <v>39</v>
      </c>
      <c r="L27" s="354"/>
      <c r="M27" s="354"/>
      <c r="N27" s="354"/>
      <c r="O27" s="354"/>
      <c r="P27" s="354"/>
      <c r="Q27" s="354"/>
      <c r="R27" s="368">
        <v>12.22</v>
      </c>
      <c r="S27" s="369">
        <v>3</v>
      </c>
      <c r="T27" s="547"/>
    </row>
    <row r="28" spans="1:20" ht="21" customHeight="1" thickBot="1">
      <c r="A28" s="537"/>
      <c r="B28" s="319"/>
      <c r="C28" s="319"/>
      <c r="D28" s="320"/>
      <c r="E28" s="320"/>
      <c r="F28" s="320"/>
      <c r="G28" s="320"/>
      <c r="H28" s="325"/>
      <c r="I28" s="320"/>
      <c r="J28" s="320"/>
      <c r="K28" s="360" t="s">
        <v>40</v>
      </c>
      <c r="L28" s="356"/>
      <c r="M28" s="356"/>
      <c r="N28" s="356"/>
      <c r="O28" s="356"/>
      <c r="P28" s="356"/>
      <c r="Q28" s="356"/>
      <c r="R28" s="371"/>
      <c r="S28" s="372"/>
      <c r="T28" s="548"/>
    </row>
    <row r="29" spans="1:20" ht="21" customHeight="1">
      <c r="A29" s="536">
        <v>9</v>
      </c>
      <c r="B29" s="319">
        <v>375</v>
      </c>
      <c r="C29" s="319">
        <v>9</v>
      </c>
      <c r="D29" s="320" t="s">
        <v>884</v>
      </c>
      <c r="E29" s="320" t="s">
        <v>234</v>
      </c>
      <c r="F29" s="320" t="s">
        <v>283</v>
      </c>
      <c r="G29" s="320" t="s">
        <v>885</v>
      </c>
      <c r="H29" s="325" t="s">
        <v>430</v>
      </c>
      <c r="I29" s="320">
        <v>1998</v>
      </c>
      <c r="J29" s="320">
        <v>1851</v>
      </c>
      <c r="K29" s="364" t="s">
        <v>39</v>
      </c>
      <c r="L29" s="354"/>
      <c r="M29" s="354"/>
      <c r="N29" s="354"/>
      <c r="O29" s="354"/>
      <c r="P29" s="354"/>
      <c r="Q29" s="354"/>
      <c r="R29" s="368">
        <v>11.34</v>
      </c>
      <c r="S29" s="369">
        <v>7</v>
      </c>
      <c r="T29" s="547"/>
    </row>
    <row r="30" spans="1:20" ht="21" customHeight="1" thickBot="1">
      <c r="A30" s="537"/>
      <c r="B30" s="319"/>
      <c r="C30" s="319"/>
      <c r="D30" s="320"/>
      <c r="E30" s="320"/>
      <c r="F30" s="320"/>
      <c r="G30" s="320"/>
      <c r="H30" s="325"/>
      <c r="I30" s="320"/>
      <c r="J30" s="320"/>
      <c r="K30" s="358" t="s">
        <v>40</v>
      </c>
      <c r="L30" s="356"/>
      <c r="M30" s="356"/>
      <c r="N30" s="356"/>
      <c r="O30" s="356"/>
      <c r="P30" s="356"/>
      <c r="Q30" s="356"/>
      <c r="R30" s="371"/>
      <c r="S30" s="372"/>
      <c r="T30" s="548"/>
    </row>
    <row r="31" spans="1:20" ht="21" customHeight="1">
      <c r="A31" s="536">
        <v>10</v>
      </c>
      <c r="B31" s="319">
        <v>404</v>
      </c>
      <c r="C31" s="319">
        <v>10</v>
      </c>
      <c r="D31" s="320" t="s">
        <v>287</v>
      </c>
      <c r="E31" s="320" t="s">
        <v>288</v>
      </c>
      <c r="F31" s="320" t="s">
        <v>188</v>
      </c>
      <c r="G31" s="320" t="s">
        <v>242</v>
      </c>
      <c r="H31" s="325" t="s">
        <v>121</v>
      </c>
      <c r="I31" s="320" t="s">
        <v>178</v>
      </c>
      <c r="J31" s="320">
        <v>1595</v>
      </c>
      <c r="K31" s="359" t="s">
        <v>39</v>
      </c>
      <c r="L31" s="354"/>
      <c r="M31" s="354"/>
      <c r="N31" s="354"/>
      <c r="O31" s="354"/>
      <c r="P31" s="354"/>
      <c r="Q31" s="354"/>
      <c r="R31" s="368">
        <v>11.6</v>
      </c>
      <c r="S31" s="374">
        <v>6</v>
      </c>
      <c r="T31" s="533"/>
    </row>
    <row r="32" spans="1:20" ht="21" customHeight="1" thickBot="1">
      <c r="A32" s="537"/>
      <c r="B32" s="319"/>
      <c r="C32" s="319"/>
      <c r="D32" s="320"/>
      <c r="E32" s="320"/>
      <c r="F32" s="320"/>
      <c r="G32" s="320"/>
      <c r="H32" s="325"/>
      <c r="I32" s="320"/>
      <c r="J32" s="320"/>
      <c r="K32" s="360" t="s">
        <v>40</v>
      </c>
      <c r="L32" s="356"/>
      <c r="M32" s="356"/>
      <c r="N32" s="356"/>
      <c r="O32" s="356"/>
      <c r="P32" s="356"/>
      <c r="Q32" s="356"/>
      <c r="R32" s="371"/>
      <c r="S32" s="375"/>
      <c r="T32" s="534"/>
    </row>
    <row r="33" spans="1:20" s="35" customFormat="1" ht="21" customHeight="1">
      <c r="A33" s="536">
        <v>11</v>
      </c>
      <c r="B33" s="319">
        <v>364</v>
      </c>
      <c r="C33" s="319">
        <v>11</v>
      </c>
      <c r="D33" s="320" t="s">
        <v>886</v>
      </c>
      <c r="E33" s="320" t="s">
        <v>887</v>
      </c>
      <c r="F33" s="320" t="s">
        <v>92</v>
      </c>
      <c r="G33" s="320" t="s">
        <v>680</v>
      </c>
      <c r="H33" s="325" t="s">
        <v>461</v>
      </c>
      <c r="I33" s="320">
        <v>1997</v>
      </c>
      <c r="J33" s="320">
        <v>2602</v>
      </c>
      <c r="K33" s="359" t="s">
        <v>39</v>
      </c>
      <c r="L33" s="354"/>
      <c r="M33" s="354"/>
      <c r="N33" s="354"/>
      <c r="O33" s="354"/>
      <c r="P33" s="354"/>
      <c r="Q33" s="354"/>
      <c r="R33" s="368">
        <v>12.44</v>
      </c>
      <c r="S33" s="369">
        <v>2</v>
      </c>
      <c r="T33" s="547"/>
    </row>
    <row r="34" spans="1:20" ht="21" customHeight="1" thickBot="1">
      <c r="A34" s="537"/>
      <c r="B34" s="319"/>
      <c r="C34" s="319"/>
      <c r="D34" s="320"/>
      <c r="E34" s="320"/>
      <c r="F34" s="320"/>
      <c r="G34" s="320"/>
      <c r="H34" s="325"/>
      <c r="I34" s="320"/>
      <c r="J34" s="320"/>
      <c r="K34" s="360" t="s">
        <v>40</v>
      </c>
      <c r="L34" s="356"/>
      <c r="M34" s="356"/>
      <c r="N34" s="356"/>
      <c r="O34" s="356"/>
      <c r="P34" s="356"/>
      <c r="Q34" s="356"/>
      <c r="R34" s="371"/>
      <c r="S34" s="372"/>
      <c r="T34" s="548"/>
    </row>
    <row r="35" spans="1:20" ht="21" customHeight="1">
      <c r="A35" s="536">
        <v>12</v>
      </c>
      <c r="B35" s="319">
        <v>487</v>
      </c>
      <c r="C35" s="319">
        <v>12</v>
      </c>
      <c r="D35" s="320" t="s">
        <v>888</v>
      </c>
      <c r="E35" s="320" t="s">
        <v>644</v>
      </c>
      <c r="F35" s="320" t="s">
        <v>147</v>
      </c>
      <c r="G35" s="320" t="s">
        <v>889</v>
      </c>
      <c r="H35" s="325" t="s">
        <v>805</v>
      </c>
      <c r="I35" s="320">
        <v>1997</v>
      </c>
      <c r="J35" s="320">
        <v>1090</v>
      </c>
      <c r="K35" s="364" t="s">
        <v>39</v>
      </c>
      <c r="L35" s="354"/>
      <c r="M35" s="354"/>
      <c r="N35" s="354"/>
      <c r="O35" s="354"/>
      <c r="P35" s="354"/>
      <c r="Q35" s="354"/>
      <c r="R35" s="368">
        <v>12.46</v>
      </c>
      <c r="S35" s="369">
        <v>1</v>
      </c>
      <c r="T35" s="547"/>
    </row>
    <row r="36" spans="1:20" ht="21" customHeight="1" thickBot="1">
      <c r="A36" s="537"/>
      <c r="B36" s="412"/>
      <c r="C36" s="412"/>
      <c r="D36" s="366"/>
      <c r="E36" s="366"/>
      <c r="F36" s="366"/>
      <c r="G36" s="366"/>
      <c r="H36" s="366"/>
      <c r="I36" s="366"/>
      <c r="J36" s="367"/>
      <c r="K36" s="358" t="s">
        <v>40</v>
      </c>
      <c r="L36" s="356"/>
      <c r="M36" s="356"/>
      <c r="N36" s="356"/>
      <c r="O36" s="356"/>
      <c r="P36" s="356"/>
      <c r="Q36" s="356"/>
      <c r="R36" s="371"/>
      <c r="S36" s="372"/>
      <c r="T36" s="548"/>
    </row>
    <row r="37" spans="1:21" s="4" customFormat="1" ht="17.25" customHeight="1">
      <c r="A37" s="51"/>
      <c r="B37" s="52" t="s">
        <v>22</v>
      </c>
      <c r="C37" s="53"/>
      <c r="D37" s="53"/>
      <c r="E37" s="53"/>
      <c r="F37" s="53"/>
      <c r="G37" s="52" t="s">
        <v>23</v>
      </c>
      <c r="H37" s="52"/>
      <c r="I37" s="53"/>
      <c r="J37" s="54"/>
      <c r="K37" s="54"/>
      <c r="L37" s="54"/>
      <c r="M37" s="54"/>
      <c r="N37" s="54"/>
      <c r="O37" s="55" t="s">
        <v>24</v>
      </c>
      <c r="P37" s="55"/>
      <c r="Q37" s="55"/>
      <c r="R37" s="56"/>
      <c r="S37" s="57"/>
      <c r="T37" s="58"/>
      <c r="U37" s="59"/>
    </row>
    <row r="38" spans="1:21" s="4" customFormat="1" ht="17.25" customHeight="1">
      <c r="A38" s="51"/>
      <c r="B38" s="51"/>
      <c r="C38" s="53"/>
      <c r="D38" s="53"/>
      <c r="E38" s="53"/>
      <c r="F38" s="53"/>
      <c r="G38" s="53"/>
      <c r="H38" s="53"/>
      <c r="I38" s="53"/>
      <c r="J38" s="51"/>
      <c r="K38" s="51"/>
      <c r="L38" s="51"/>
      <c r="M38" s="51"/>
      <c r="N38" s="51"/>
      <c r="O38" s="51"/>
      <c r="P38" s="51"/>
      <c r="Q38" s="51"/>
      <c r="R38" s="51"/>
      <c r="S38" s="524" t="s">
        <v>25</v>
      </c>
      <c r="T38" s="524"/>
      <c r="U38" s="59"/>
    </row>
    <row r="39" spans="1:21" s="4" customFormat="1" ht="17.25" customHeight="1">
      <c r="A39" s="51"/>
      <c r="B39" s="51"/>
      <c r="C39" s="53"/>
      <c r="D39" s="53"/>
      <c r="E39" s="53"/>
      <c r="F39" s="53"/>
      <c r="G39" s="53"/>
      <c r="H39" s="53"/>
      <c r="I39" s="53"/>
      <c r="J39" s="51"/>
      <c r="K39" s="51"/>
      <c r="L39" s="51"/>
      <c r="M39" s="51"/>
      <c r="N39" s="51"/>
      <c r="O39" s="51"/>
      <c r="P39" s="51"/>
      <c r="Q39" s="51"/>
      <c r="R39" s="51"/>
      <c r="S39" s="524"/>
      <c r="T39" s="524"/>
      <c r="U39" s="59"/>
    </row>
    <row r="40" spans="1:21" s="4" customFormat="1" ht="17.25" customHeight="1">
      <c r="A40" s="524" t="s">
        <v>26</v>
      </c>
      <c r="B40" s="524"/>
      <c r="C40" s="524"/>
      <c r="D40" s="60"/>
      <c r="E40" s="60"/>
      <c r="F40" s="60"/>
      <c r="G40" s="51" t="s">
        <v>26</v>
      </c>
      <c r="H40" s="51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524" t="s">
        <v>25</v>
      </c>
      <c r="T40" s="524"/>
      <c r="U40" s="59"/>
    </row>
    <row r="41" spans="1:21" s="4" customFormat="1" ht="17.25" customHeight="1">
      <c r="A41" s="519"/>
      <c r="B41" s="519"/>
      <c r="C41" s="519"/>
      <c r="D41" s="60"/>
      <c r="E41" s="60"/>
      <c r="F41" s="60"/>
      <c r="G41" s="51" t="s">
        <v>28</v>
      </c>
      <c r="H41" s="51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51"/>
      <c r="T41" s="58"/>
      <c r="U41" s="59"/>
    </row>
    <row r="42" spans="1:21" s="4" customFormat="1" ht="17.25" customHeight="1">
      <c r="A42" s="519" t="s">
        <v>27</v>
      </c>
      <c r="B42" s="519"/>
      <c r="C42" s="519"/>
      <c r="D42" s="60"/>
      <c r="E42" s="60"/>
      <c r="F42" s="60"/>
      <c r="G42" s="51"/>
      <c r="H42" s="51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524" t="s">
        <v>25</v>
      </c>
      <c r="T42" s="524"/>
      <c r="U42" s="59"/>
    </row>
    <row r="43" spans="1:21" s="4" customFormat="1" ht="17.25" customHeight="1">
      <c r="A43" s="525" t="s">
        <v>31</v>
      </c>
      <c r="B43" s="525"/>
      <c r="C43" s="61" t="s">
        <v>30</v>
      </c>
      <c r="D43" s="60"/>
      <c r="E43" s="60"/>
      <c r="F43" s="60"/>
      <c r="G43" s="51"/>
      <c r="H43" s="51"/>
      <c r="I43" s="58"/>
      <c r="J43" s="60"/>
      <c r="K43" s="60"/>
      <c r="L43" s="60"/>
      <c r="M43" s="60"/>
      <c r="N43" s="60"/>
      <c r="O43" s="60"/>
      <c r="P43" s="60"/>
      <c r="Q43" s="60"/>
      <c r="R43" s="60"/>
      <c r="S43" s="51"/>
      <c r="T43" s="58" t="s">
        <v>28</v>
      </c>
      <c r="U43" s="59"/>
    </row>
    <row r="44" spans="1:21" s="4" customFormat="1" ht="17.25" customHeight="1">
      <c r="A44" s="525" t="s">
        <v>32</v>
      </c>
      <c r="B44" s="525"/>
      <c r="C44" s="61" t="s">
        <v>30</v>
      </c>
      <c r="D44" s="60"/>
      <c r="E44" s="60"/>
      <c r="F44" s="60"/>
      <c r="G44" s="51"/>
      <c r="H44" s="51"/>
      <c r="I44" s="58"/>
      <c r="J44" s="60"/>
      <c r="K44" s="60"/>
      <c r="L44" s="60"/>
      <c r="M44" s="60"/>
      <c r="N44" s="60"/>
      <c r="O44" s="60"/>
      <c r="P44" s="60"/>
      <c r="Q44" s="60"/>
      <c r="R44" s="60"/>
      <c r="S44" s="51"/>
      <c r="T44" s="62" t="s">
        <v>0</v>
      </c>
      <c r="U44" s="59"/>
    </row>
  </sheetData>
  <sheetProtection/>
  <mergeCells count="57">
    <mergeCell ref="A1:D1"/>
    <mergeCell ref="A42:C42"/>
    <mergeCell ref="S42:T42"/>
    <mergeCell ref="A43:B43"/>
    <mergeCell ref="A44:B44"/>
    <mergeCell ref="A41:C41"/>
    <mergeCell ref="S38:T38"/>
    <mergeCell ref="S39:T39"/>
    <mergeCell ref="A40:C40"/>
    <mergeCell ref="S40:T40"/>
    <mergeCell ref="T33:T34"/>
    <mergeCell ref="A35:A36"/>
    <mergeCell ref="A33:A34"/>
    <mergeCell ref="T35:T36"/>
    <mergeCell ref="A27:A28"/>
    <mergeCell ref="T27:T28"/>
    <mergeCell ref="T29:T30"/>
    <mergeCell ref="A31:A32"/>
    <mergeCell ref="T31:T32"/>
    <mergeCell ref="A29:A30"/>
    <mergeCell ref="A19:A20"/>
    <mergeCell ref="T19:T20"/>
    <mergeCell ref="T25:T26"/>
    <mergeCell ref="T21:T22"/>
    <mergeCell ref="A23:A24"/>
    <mergeCell ref="L11:Q11"/>
    <mergeCell ref="T17:T18"/>
    <mergeCell ref="A13:A14"/>
    <mergeCell ref="T13:T14"/>
    <mergeCell ref="E11:E12"/>
    <mergeCell ref="A25:A26"/>
    <mergeCell ref="I11:I12"/>
    <mergeCell ref="J11:J12"/>
    <mergeCell ref="T23:T24"/>
    <mergeCell ref="G10:S10"/>
    <mergeCell ref="T11:T12"/>
    <mergeCell ref="A21:A22"/>
    <mergeCell ref="T15:T16"/>
    <mergeCell ref="A17:A18"/>
    <mergeCell ref="A15:A16"/>
    <mergeCell ref="A9:E9"/>
    <mergeCell ref="G9:S9"/>
    <mergeCell ref="A10:E10"/>
    <mergeCell ref="A11:A12"/>
    <mergeCell ref="B11:B12"/>
    <mergeCell ref="D11:D12"/>
    <mergeCell ref="H11:H12"/>
    <mergeCell ref="S11:S12"/>
    <mergeCell ref="A2:D2"/>
    <mergeCell ref="D5:R5"/>
    <mergeCell ref="A7:E7"/>
    <mergeCell ref="G7:S7"/>
    <mergeCell ref="A8:E8"/>
    <mergeCell ref="G8:S8"/>
    <mergeCell ref="K11:K12"/>
    <mergeCell ref="F11:F12"/>
    <mergeCell ref="G11:G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4"/>
  <sheetViews>
    <sheetView zoomScalePageLayoutView="0" workbookViewId="0" topLeftCell="A21">
      <selection activeCell="B13" sqref="B13:S35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1" width="8.875" style="41" customWidth="1"/>
    <col min="12" max="17" width="7.125" style="41" customWidth="1"/>
    <col min="18" max="18" width="7.625" style="64" customWidth="1"/>
    <col min="19" max="19" width="7.625" style="41" customWidth="1"/>
    <col min="20" max="20" width="21.875" style="41" customWidth="1"/>
    <col min="21" max="16384" width="9.125" style="41" customWidth="1"/>
  </cols>
  <sheetData>
    <row r="1" spans="1:20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344" t="s">
        <v>420</v>
      </c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33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91" t="s">
        <v>299</v>
      </c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311" t="s">
        <v>411</v>
      </c>
    </row>
    <row r="8" spans="1:21" s="21" customFormat="1" ht="21" customHeight="1" thickBot="1">
      <c r="A8" s="512" t="s">
        <v>841</v>
      </c>
      <c r="B8" s="528"/>
      <c r="C8" s="528"/>
      <c r="D8" s="528"/>
      <c r="E8" s="528"/>
      <c r="F8" s="18"/>
      <c r="G8" s="513" t="s">
        <v>819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312" t="s">
        <v>842</v>
      </c>
      <c r="U8" s="20"/>
    </row>
    <row r="9" spans="1:21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19"/>
      <c r="U9" s="20"/>
    </row>
    <row r="10" spans="1:20" s="21" customFormat="1" ht="21" customHeight="1" thickBot="1">
      <c r="A10" s="532" t="s">
        <v>226</v>
      </c>
      <c r="B10" s="528"/>
      <c r="C10" s="528"/>
      <c r="D10" s="528"/>
      <c r="E10" s="528"/>
      <c r="F10" s="18"/>
      <c r="G10" s="528" t="s">
        <v>228</v>
      </c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22"/>
    </row>
    <row r="11" spans="1:20" s="4" customFormat="1" ht="15" customHeight="1" thickBot="1">
      <c r="A11" s="520" t="s">
        <v>7</v>
      </c>
      <c r="B11" s="510" t="s">
        <v>8</v>
      </c>
      <c r="C11" s="74" t="s">
        <v>34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40"/>
      <c r="L11" s="542" t="s">
        <v>35</v>
      </c>
      <c r="M11" s="543"/>
      <c r="N11" s="543"/>
      <c r="O11" s="543"/>
      <c r="P11" s="543"/>
      <c r="Q11" s="544"/>
      <c r="R11" s="23" t="s">
        <v>36</v>
      </c>
      <c r="S11" s="545" t="s">
        <v>37</v>
      </c>
      <c r="T11" s="526" t="s">
        <v>19</v>
      </c>
    </row>
    <row r="12" spans="1:20" s="4" customFormat="1" ht="15" customHeight="1" thickBot="1">
      <c r="A12" s="521"/>
      <c r="B12" s="511"/>
      <c r="C12" s="75" t="s">
        <v>38</v>
      </c>
      <c r="D12" s="514"/>
      <c r="E12" s="514"/>
      <c r="F12" s="511"/>
      <c r="G12" s="514"/>
      <c r="H12" s="511"/>
      <c r="I12" s="518"/>
      <c r="J12" s="535"/>
      <c r="K12" s="541"/>
      <c r="L12" s="76">
        <v>1</v>
      </c>
      <c r="M12" s="77">
        <v>2</v>
      </c>
      <c r="N12" s="77">
        <v>3</v>
      </c>
      <c r="O12" s="78">
        <v>4</v>
      </c>
      <c r="P12" s="79">
        <v>5</v>
      </c>
      <c r="Q12" s="80">
        <v>6</v>
      </c>
      <c r="R12" s="24" t="s">
        <v>18</v>
      </c>
      <c r="S12" s="546"/>
      <c r="T12" s="527"/>
    </row>
    <row r="13" spans="1:20" s="31" customFormat="1" ht="21" customHeight="1">
      <c r="A13" s="536">
        <v>1</v>
      </c>
      <c r="B13" s="315">
        <v>249</v>
      </c>
      <c r="C13" s="319">
        <v>1</v>
      </c>
      <c r="D13" s="320" t="s">
        <v>843</v>
      </c>
      <c r="E13" s="320" t="s">
        <v>844</v>
      </c>
      <c r="F13" s="320" t="s">
        <v>130</v>
      </c>
      <c r="G13" s="320" t="s">
        <v>673</v>
      </c>
      <c r="H13" s="352" t="s">
        <v>674</v>
      </c>
      <c r="I13" s="319">
        <v>1997</v>
      </c>
      <c r="J13" s="319">
        <v>1610</v>
      </c>
      <c r="K13" s="353" t="s">
        <v>39</v>
      </c>
      <c r="L13" s="354"/>
      <c r="M13" s="354"/>
      <c r="N13" s="354"/>
      <c r="O13" s="354"/>
      <c r="P13" s="354"/>
      <c r="Q13" s="354"/>
      <c r="R13" s="368">
        <v>12.76</v>
      </c>
      <c r="S13" s="369">
        <v>11</v>
      </c>
      <c r="T13" s="370"/>
    </row>
    <row r="14" spans="1:20" s="31" customFormat="1" ht="21" customHeight="1" thickBot="1">
      <c r="A14" s="537"/>
      <c r="B14" s="315"/>
      <c r="C14" s="319"/>
      <c r="D14" s="320"/>
      <c r="E14" s="320"/>
      <c r="F14" s="320"/>
      <c r="G14" s="320"/>
      <c r="H14" s="352"/>
      <c r="I14" s="319"/>
      <c r="J14" s="319"/>
      <c r="K14" s="355" t="s">
        <v>40</v>
      </c>
      <c r="L14" s="356"/>
      <c r="M14" s="356"/>
      <c r="N14" s="356"/>
      <c r="O14" s="356"/>
      <c r="P14" s="356"/>
      <c r="Q14" s="356"/>
      <c r="R14" s="371"/>
      <c r="S14" s="372"/>
      <c r="T14" s="373"/>
    </row>
    <row r="15" spans="1:20" s="35" customFormat="1" ht="21" customHeight="1">
      <c r="A15" s="536">
        <v>2</v>
      </c>
      <c r="B15" s="315">
        <v>127</v>
      </c>
      <c r="C15" s="319">
        <v>2</v>
      </c>
      <c r="D15" s="320" t="s">
        <v>845</v>
      </c>
      <c r="E15" s="320" t="s">
        <v>524</v>
      </c>
      <c r="F15" s="320" t="s">
        <v>846</v>
      </c>
      <c r="G15" s="320" t="s">
        <v>847</v>
      </c>
      <c r="H15" s="357" t="s">
        <v>430</v>
      </c>
      <c r="I15" s="319">
        <v>1998</v>
      </c>
      <c r="J15" s="319">
        <v>1441</v>
      </c>
      <c r="K15" s="353" t="s">
        <v>39</v>
      </c>
      <c r="L15" s="354"/>
      <c r="M15" s="354"/>
      <c r="N15" s="354"/>
      <c r="O15" s="354"/>
      <c r="P15" s="354"/>
      <c r="Q15" s="354"/>
      <c r="R15" s="368">
        <v>13.13</v>
      </c>
      <c r="S15" s="374">
        <v>9</v>
      </c>
      <c r="T15" s="370"/>
    </row>
    <row r="16" spans="1:20" s="35" customFormat="1" ht="21" customHeight="1" thickBot="1">
      <c r="A16" s="537"/>
      <c r="B16" s="315"/>
      <c r="C16" s="319"/>
      <c r="D16" s="320"/>
      <c r="E16" s="320"/>
      <c r="F16" s="320"/>
      <c r="G16" s="320"/>
      <c r="H16" s="357"/>
      <c r="I16" s="319"/>
      <c r="J16" s="319"/>
      <c r="K16" s="358" t="s">
        <v>40</v>
      </c>
      <c r="L16" s="356"/>
      <c r="M16" s="356"/>
      <c r="N16" s="356"/>
      <c r="O16" s="356"/>
      <c r="P16" s="356"/>
      <c r="Q16" s="356"/>
      <c r="R16" s="371"/>
      <c r="S16" s="375"/>
      <c r="T16" s="373"/>
    </row>
    <row r="17" spans="1:20" s="35" customFormat="1" ht="21" customHeight="1">
      <c r="A17" s="536">
        <v>3</v>
      </c>
      <c r="B17" s="315">
        <v>126</v>
      </c>
      <c r="C17" s="319">
        <v>3</v>
      </c>
      <c r="D17" s="320" t="s">
        <v>848</v>
      </c>
      <c r="E17" s="320" t="s">
        <v>849</v>
      </c>
      <c r="F17" s="320" t="s">
        <v>92</v>
      </c>
      <c r="G17" s="320" t="s">
        <v>850</v>
      </c>
      <c r="H17" s="357" t="s">
        <v>430</v>
      </c>
      <c r="I17" s="319">
        <v>1997</v>
      </c>
      <c r="J17" s="319">
        <v>497</v>
      </c>
      <c r="K17" s="359" t="s">
        <v>39</v>
      </c>
      <c r="L17" s="354"/>
      <c r="M17" s="354"/>
      <c r="N17" s="354"/>
      <c r="O17" s="354"/>
      <c r="P17" s="354"/>
      <c r="Q17" s="354"/>
      <c r="R17" s="368">
        <v>13</v>
      </c>
      <c r="S17" s="369">
        <v>10</v>
      </c>
      <c r="T17" s="376"/>
    </row>
    <row r="18" spans="1:20" s="35" customFormat="1" ht="21" customHeight="1" thickBot="1">
      <c r="A18" s="537"/>
      <c r="B18" s="315"/>
      <c r="C18" s="319"/>
      <c r="D18" s="320"/>
      <c r="E18" s="320"/>
      <c r="F18" s="320"/>
      <c r="G18" s="320"/>
      <c r="H18" s="357"/>
      <c r="I18" s="319"/>
      <c r="J18" s="319"/>
      <c r="K18" s="358" t="s">
        <v>40</v>
      </c>
      <c r="L18" s="356"/>
      <c r="M18" s="356"/>
      <c r="N18" s="356"/>
      <c r="O18" s="356"/>
      <c r="P18" s="356"/>
      <c r="Q18" s="356"/>
      <c r="R18" s="371"/>
      <c r="S18" s="372"/>
      <c r="T18" s="377"/>
    </row>
    <row r="19" spans="1:20" ht="21" customHeight="1">
      <c r="A19" s="536">
        <v>4</v>
      </c>
      <c r="B19" s="315">
        <v>148</v>
      </c>
      <c r="C19" s="319">
        <v>4</v>
      </c>
      <c r="D19" s="320" t="s">
        <v>294</v>
      </c>
      <c r="E19" s="320" t="s">
        <v>295</v>
      </c>
      <c r="F19" s="320" t="s">
        <v>296</v>
      </c>
      <c r="G19" s="320" t="s">
        <v>1155</v>
      </c>
      <c r="H19" s="357" t="s">
        <v>121</v>
      </c>
      <c r="I19" s="319" t="s">
        <v>137</v>
      </c>
      <c r="J19" s="319">
        <v>1132</v>
      </c>
      <c r="K19" s="359" t="s">
        <v>39</v>
      </c>
      <c r="L19" s="354"/>
      <c r="M19" s="354"/>
      <c r="N19" s="354"/>
      <c r="O19" s="354"/>
      <c r="P19" s="354"/>
      <c r="Q19" s="354"/>
      <c r="R19" s="368" t="s">
        <v>1154</v>
      </c>
      <c r="S19" s="369"/>
      <c r="T19" s="376"/>
    </row>
    <row r="20" spans="1:20" s="31" customFormat="1" ht="21" customHeight="1" thickBot="1">
      <c r="A20" s="537"/>
      <c r="B20" s="315"/>
      <c r="C20" s="319"/>
      <c r="D20" s="320"/>
      <c r="E20" s="320"/>
      <c r="F20" s="320"/>
      <c r="G20" s="320"/>
      <c r="H20" s="357"/>
      <c r="I20" s="319"/>
      <c r="J20" s="319"/>
      <c r="K20" s="360" t="s">
        <v>40</v>
      </c>
      <c r="L20" s="356"/>
      <c r="M20" s="356"/>
      <c r="N20" s="356"/>
      <c r="O20" s="356"/>
      <c r="P20" s="356"/>
      <c r="Q20" s="356"/>
      <c r="R20" s="371"/>
      <c r="S20" s="372"/>
      <c r="T20" s="377"/>
    </row>
    <row r="21" spans="1:20" s="31" customFormat="1" ht="21" customHeight="1">
      <c r="A21" s="536">
        <v>5</v>
      </c>
      <c r="B21" s="315">
        <v>194</v>
      </c>
      <c r="C21" s="319">
        <v>5</v>
      </c>
      <c r="D21" s="361" t="s">
        <v>851</v>
      </c>
      <c r="E21" s="361" t="s">
        <v>272</v>
      </c>
      <c r="F21" s="331" t="s">
        <v>97</v>
      </c>
      <c r="G21" s="361" t="s">
        <v>852</v>
      </c>
      <c r="H21" s="361" t="s">
        <v>465</v>
      </c>
      <c r="I21" s="362">
        <v>1998</v>
      </c>
      <c r="J21" s="362">
        <v>2005</v>
      </c>
      <c r="K21" s="359" t="s">
        <v>39</v>
      </c>
      <c r="L21" s="354"/>
      <c r="M21" s="354"/>
      <c r="N21" s="354"/>
      <c r="O21" s="354"/>
      <c r="P21" s="354"/>
      <c r="Q21" s="354"/>
      <c r="R21" s="368">
        <v>13.69</v>
      </c>
      <c r="S21" s="374">
        <v>7</v>
      </c>
      <c r="T21" s="370"/>
    </row>
    <row r="22" spans="1:20" s="31" customFormat="1" ht="21" customHeight="1" thickBot="1">
      <c r="A22" s="537"/>
      <c r="B22" s="315"/>
      <c r="C22" s="319"/>
      <c r="D22" s="361"/>
      <c r="E22" s="361"/>
      <c r="F22" s="331"/>
      <c r="G22" s="361"/>
      <c r="H22" s="361"/>
      <c r="I22" s="362"/>
      <c r="J22" s="362"/>
      <c r="K22" s="360" t="s">
        <v>40</v>
      </c>
      <c r="L22" s="356"/>
      <c r="M22" s="356"/>
      <c r="N22" s="356"/>
      <c r="O22" s="356"/>
      <c r="P22" s="356"/>
      <c r="Q22" s="356"/>
      <c r="R22" s="371"/>
      <c r="S22" s="375"/>
      <c r="T22" s="373"/>
    </row>
    <row r="23" spans="1:20" s="31" customFormat="1" ht="21" customHeight="1">
      <c r="A23" s="536">
        <v>6</v>
      </c>
      <c r="B23" s="315">
        <v>208</v>
      </c>
      <c r="C23" s="319">
        <v>6</v>
      </c>
      <c r="D23" s="331" t="s">
        <v>853</v>
      </c>
      <c r="E23" s="331" t="s">
        <v>854</v>
      </c>
      <c r="F23" s="331" t="s">
        <v>130</v>
      </c>
      <c r="G23" s="331" t="s">
        <v>855</v>
      </c>
      <c r="H23" s="361" t="s">
        <v>856</v>
      </c>
      <c r="I23" s="363">
        <v>1996</v>
      </c>
      <c r="J23" s="363">
        <v>959</v>
      </c>
      <c r="K23" s="364" t="s">
        <v>39</v>
      </c>
      <c r="L23" s="354"/>
      <c r="M23" s="354"/>
      <c r="N23" s="354"/>
      <c r="O23" s="354"/>
      <c r="P23" s="354"/>
      <c r="Q23" s="354"/>
      <c r="R23" s="368">
        <v>13.66</v>
      </c>
      <c r="S23" s="374">
        <v>8</v>
      </c>
      <c r="T23" s="370"/>
    </row>
    <row r="24" spans="1:20" s="35" customFormat="1" ht="21" customHeight="1" thickBot="1">
      <c r="A24" s="537"/>
      <c r="B24" s="315"/>
      <c r="C24" s="319"/>
      <c r="D24" s="331"/>
      <c r="E24" s="331"/>
      <c r="F24" s="331"/>
      <c r="G24" s="331"/>
      <c r="H24" s="361"/>
      <c r="I24" s="363"/>
      <c r="J24" s="363"/>
      <c r="K24" s="360" t="s">
        <v>40</v>
      </c>
      <c r="L24" s="356"/>
      <c r="M24" s="356"/>
      <c r="N24" s="356"/>
      <c r="O24" s="356"/>
      <c r="P24" s="356"/>
      <c r="Q24" s="356"/>
      <c r="R24" s="371"/>
      <c r="S24" s="375"/>
      <c r="T24" s="373"/>
    </row>
    <row r="25" spans="1:20" ht="21" customHeight="1">
      <c r="A25" s="536">
        <v>7</v>
      </c>
      <c r="B25" s="315">
        <v>205</v>
      </c>
      <c r="C25" s="319">
        <v>7</v>
      </c>
      <c r="D25" s="361" t="s">
        <v>857</v>
      </c>
      <c r="E25" s="361" t="s">
        <v>97</v>
      </c>
      <c r="F25" s="331" t="s">
        <v>92</v>
      </c>
      <c r="G25" s="361" t="s">
        <v>858</v>
      </c>
      <c r="H25" s="361" t="s">
        <v>805</v>
      </c>
      <c r="I25" s="362">
        <v>1998</v>
      </c>
      <c r="J25" s="362">
        <v>722</v>
      </c>
      <c r="K25" s="359" t="s">
        <v>39</v>
      </c>
      <c r="L25" s="354"/>
      <c r="M25" s="354"/>
      <c r="N25" s="354"/>
      <c r="O25" s="354"/>
      <c r="P25" s="354"/>
      <c r="Q25" s="354"/>
      <c r="R25" s="368">
        <v>14.17</v>
      </c>
      <c r="S25" s="374">
        <v>6</v>
      </c>
      <c r="T25" s="370"/>
    </row>
    <row r="26" spans="1:20" ht="21" customHeight="1" thickBot="1">
      <c r="A26" s="537"/>
      <c r="B26" s="315"/>
      <c r="C26" s="319"/>
      <c r="D26" s="361"/>
      <c r="E26" s="361"/>
      <c r="F26" s="331"/>
      <c r="G26" s="361"/>
      <c r="H26" s="361"/>
      <c r="I26" s="362"/>
      <c r="J26" s="362"/>
      <c r="K26" s="360" t="s">
        <v>40</v>
      </c>
      <c r="L26" s="356"/>
      <c r="M26" s="356"/>
      <c r="N26" s="356"/>
      <c r="O26" s="356"/>
      <c r="P26" s="356"/>
      <c r="Q26" s="356"/>
      <c r="R26" s="371"/>
      <c r="S26" s="375"/>
      <c r="T26" s="373"/>
    </row>
    <row r="27" spans="1:20" s="35" customFormat="1" ht="21" customHeight="1">
      <c r="A27" s="536">
        <v>8</v>
      </c>
      <c r="B27" s="315">
        <v>164</v>
      </c>
      <c r="C27" s="319">
        <v>8</v>
      </c>
      <c r="D27" s="320" t="s">
        <v>298</v>
      </c>
      <c r="E27" s="320" t="s">
        <v>173</v>
      </c>
      <c r="F27" s="320" t="s">
        <v>138</v>
      </c>
      <c r="G27" s="320" t="s">
        <v>1156</v>
      </c>
      <c r="H27" s="352" t="s">
        <v>134</v>
      </c>
      <c r="I27" s="319">
        <v>1996</v>
      </c>
      <c r="J27" s="319">
        <v>5058</v>
      </c>
      <c r="K27" s="359" t="s">
        <v>39</v>
      </c>
      <c r="L27" s="354"/>
      <c r="M27" s="354"/>
      <c r="N27" s="354"/>
      <c r="O27" s="354"/>
      <c r="P27" s="354"/>
      <c r="Q27" s="354"/>
      <c r="R27" s="368">
        <v>15.12</v>
      </c>
      <c r="S27" s="369">
        <v>1</v>
      </c>
      <c r="T27" s="378"/>
    </row>
    <row r="28" spans="1:20" ht="21" customHeight="1" thickBot="1">
      <c r="A28" s="537"/>
      <c r="B28" s="315"/>
      <c r="C28" s="319"/>
      <c r="D28" s="320"/>
      <c r="E28" s="320"/>
      <c r="F28" s="320"/>
      <c r="G28" s="320"/>
      <c r="H28" s="352"/>
      <c r="I28" s="319"/>
      <c r="J28" s="319"/>
      <c r="K28" s="360" t="s">
        <v>40</v>
      </c>
      <c r="L28" s="356"/>
      <c r="M28" s="356"/>
      <c r="N28" s="356"/>
      <c r="O28" s="356"/>
      <c r="P28" s="356"/>
      <c r="Q28" s="356"/>
      <c r="R28" s="371"/>
      <c r="S28" s="372"/>
      <c r="T28" s="379"/>
    </row>
    <row r="29" spans="1:20" ht="21" customHeight="1">
      <c r="A29" s="536">
        <v>9</v>
      </c>
      <c r="B29" s="315">
        <v>163</v>
      </c>
      <c r="C29" s="319">
        <v>9</v>
      </c>
      <c r="D29" s="320" t="s">
        <v>292</v>
      </c>
      <c r="E29" s="320" t="s">
        <v>123</v>
      </c>
      <c r="F29" s="320" t="s">
        <v>293</v>
      </c>
      <c r="G29" s="320" t="s">
        <v>1157</v>
      </c>
      <c r="H29" s="352" t="s">
        <v>134</v>
      </c>
      <c r="I29" s="319">
        <v>1997</v>
      </c>
      <c r="J29" s="319">
        <v>2319</v>
      </c>
      <c r="K29" s="364" t="s">
        <v>39</v>
      </c>
      <c r="L29" s="354"/>
      <c r="M29" s="354"/>
      <c r="N29" s="354"/>
      <c r="O29" s="354"/>
      <c r="P29" s="354"/>
      <c r="Q29" s="354"/>
      <c r="R29" s="368">
        <v>14.49</v>
      </c>
      <c r="S29" s="369">
        <v>3</v>
      </c>
      <c r="T29" s="378"/>
    </row>
    <row r="30" spans="1:20" ht="21" customHeight="1" thickBot="1">
      <c r="A30" s="537"/>
      <c r="B30" s="315"/>
      <c r="C30" s="319"/>
      <c r="D30" s="320"/>
      <c r="E30" s="320"/>
      <c r="F30" s="320"/>
      <c r="G30" s="320"/>
      <c r="H30" s="352"/>
      <c r="I30" s="319"/>
      <c r="J30" s="319"/>
      <c r="K30" s="358" t="s">
        <v>40</v>
      </c>
      <c r="L30" s="356"/>
      <c r="M30" s="356"/>
      <c r="N30" s="356"/>
      <c r="O30" s="356"/>
      <c r="P30" s="356"/>
      <c r="Q30" s="356"/>
      <c r="R30" s="371"/>
      <c r="S30" s="372"/>
      <c r="T30" s="379"/>
    </row>
    <row r="31" spans="1:20" ht="21" customHeight="1">
      <c r="A31" s="536">
        <v>10</v>
      </c>
      <c r="B31" s="315">
        <v>255</v>
      </c>
      <c r="C31" s="319">
        <v>10</v>
      </c>
      <c r="D31" s="320" t="s">
        <v>859</v>
      </c>
      <c r="E31" s="320" t="s">
        <v>85</v>
      </c>
      <c r="F31" s="320" t="s">
        <v>860</v>
      </c>
      <c r="G31" s="320" t="s">
        <v>861</v>
      </c>
      <c r="H31" s="352" t="s">
        <v>862</v>
      </c>
      <c r="I31" s="319">
        <v>1997</v>
      </c>
      <c r="J31" s="319">
        <v>813</v>
      </c>
      <c r="K31" s="359" t="s">
        <v>39</v>
      </c>
      <c r="L31" s="354"/>
      <c r="M31" s="354"/>
      <c r="N31" s="354"/>
      <c r="O31" s="354"/>
      <c r="P31" s="354"/>
      <c r="Q31" s="354"/>
      <c r="R31" s="368">
        <v>14.36</v>
      </c>
      <c r="S31" s="374">
        <v>4</v>
      </c>
      <c r="T31" s="370"/>
    </row>
    <row r="32" spans="1:20" ht="21" customHeight="1" thickBot="1">
      <c r="A32" s="537"/>
      <c r="B32" s="315"/>
      <c r="C32" s="319"/>
      <c r="D32" s="320"/>
      <c r="E32" s="320"/>
      <c r="F32" s="320"/>
      <c r="G32" s="320"/>
      <c r="H32" s="352"/>
      <c r="I32" s="319"/>
      <c r="J32" s="319"/>
      <c r="K32" s="360" t="s">
        <v>40</v>
      </c>
      <c r="L32" s="356"/>
      <c r="M32" s="356"/>
      <c r="N32" s="356"/>
      <c r="O32" s="356"/>
      <c r="P32" s="356"/>
      <c r="Q32" s="356"/>
      <c r="R32" s="371"/>
      <c r="S32" s="375"/>
      <c r="T32" s="373"/>
    </row>
    <row r="33" spans="1:20" s="35" customFormat="1" ht="21" customHeight="1">
      <c r="A33" s="536">
        <v>11</v>
      </c>
      <c r="B33" s="315">
        <v>236</v>
      </c>
      <c r="C33" s="319">
        <v>11</v>
      </c>
      <c r="D33" s="320" t="s">
        <v>863</v>
      </c>
      <c r="E33" s="320" t="s">
        <v>864</v>
      </c>
      <c r="F33" s="320" t="s">
        <v>406</v>
      </c>
      <c r="G33" s="320" t="s">
        <v>865</v>
      </c>
      <c r="H33" s="320" t="s">
        <v>423</v>
      </c>
      <c r="I33" s="319">
        <v>1996</v>
      </c>
      <c r="J33" s="319"/>
      <c r="K33" s="359" t="s">
        <v>39</v>
      </c>
      <c r="L33" s="354"/>
      <c r="M33" s="354"/>
      <c r="N33" s="354"/>
      <c r="O33" s="354"/>
      <c r="P33" s="354"/>
      <c r="Q33" s="354"/>
      <c r="R33" s="368">
        <v>14.35</v>
      </c>
      <c r="S33" s="369">
        <v>5</v>
      </c>
      <c r="T33" s="378"/>
    </row>
    <row r="34" spans="1:20" ht="21" customHeight="1" thickBot="1">
      <c r="A34" s="537"/>
      <c r="B34" s="315"/>
      <c r="C34" s="319"/>
      <c r="D34" s="320"/>
      <c r="E34" s="320"/>
      <c r="F34" s="320"/>
      <c r="G34" s="320"/>
      <c r="H34" s="320"/>
      <c r="I34" s="319"/>
      <c r="J34" s="319"/>
      <c r="K34" s="360" t="s">
        <v>40</v>
      </c>
      <c r="L34" s="356"/>
      <c r="M34" s="356"/>
      <c r="N34" s="356"/>
      <c r="O34" s="356"/>
      <c r="P34" s="356"/>
      <c r="Q34" s="356"/>
      <c r="R34" s="371"/>
      <c r="S34" s="372"/>
      <c r="T34" s="379"/>
    </row>
    <row r="35" spans="1:20" ht="21" customHeight="1">
      <c r="A35" s="536">
        <v>12</v>
      </c>
      <c r="B35" s="315">
        <v>120</v>
      </c>
      <c r="C35" s="319">
        <v>12</v>
      </c>
      <c r="D35" s="322" t="s">
        <v>297</v>
      </c>
      <c r="E35" s="322" t="s">
        <v>93</v>
      </c>
      <c r="F35" s="322" t="s">
        <v>97</v>
      </c>
      <c r="G35" s="322" t="s">
        <v>176</v>
      </c>
      <c r="H35" s="357" t="s">
        <v>84</v>
      </c>
      <c r="I35" s="365">
        <v>1997</v>
      </c>
      <c r="J35" s="365">
        <v>3306</v>
      </c>
      <c r="K35" s="364" t="s">
        <v>39</v>
      </c>
      <c r="L35" s="354"/>
      <c r="M35" s="354"/>
      <c r="N35" s="354"/>
      <c r="O35" s="354"/>
      <c r="P35" s="354"/>
      <c r="Q35" s="354"/>
      <c r="R35" s="368">
        <v>15.09</v>
      </c>
      <c r="S35" s="369">
        <v>2</v>
      </c>
      <c r="T35" s="378"/>
    </row>
    <row r="36" spans="1:20" ht="21" customHeight="1" thickBot="1">
      <c r="A36" s="537"/>
      <c r="B36" s="340"/>
      <c r="C36" s="340"/>
      <c r="D36" s="366"/>
      <c r="E36" s="366"/>
      <c r="F36" s="366"/>
      <c r="G36" s="366"/>
      <c r="H36" s="366"/>
      <c r="I36" s="366"/>
      <c r="J36" s="367"/>
      <c r="K36" s="358" t="s">
        <v>40</v>
      </c>
      <c r="L36" s="356"/>
      <c r="M36" s="356"/>
      <c r="N36" s="356"/>
      <c r="O36" s="356"/>
      <c r="P36" s="356"/>
      <c r="Q36" s="356"/>
      <c r="R36" s="371"/>
      <c r="S36" s="372"/>
      <c r="T36" s="379"/>
    </row>
    <row r="37" spans="1:21" s="4" customFormat="1" ht="17.25" customHeight="1">
      <c r="A37" s="51"/>
      <c r="B37" s="52" t="s">
        <v>22</v>
      </c>
      <c r="C37" s="53"/>
      <c r="D37" s="53"/>
      <c r="E37" s="53"/>
      <c r="F37" s="53"/>
      <c r="G37" s="52" t="s">
        <v>23</v>
      </c>
      <c r="H37" s="52"/>
      <c r="I37" s="53"/>
      <c r="J37" s="54"/>
      <c r="K37" s="54"/>
      <c r="L37" s="54"/>
      <c r="M37" s="54"/>
      <c r="N37" s="54"/>
      <c r="O37" s="55" t="s">
        <v>24</v>
      </c>
      <c r="P37" s="55"/>
      <c r="Q37" s="55"/>
      <c r="R37" s="56"/>
      <c r="S37" s="57"/>
      <c r="T37" s="58"/>
      <c r="U37" s="59"/>
    </row>
    <row r="38" spans="1:21" s="4" customFormat="1" ht="17.25" customHeight="1">
      <c r="A38" s="51"/>
      <c r="B38" s="51"/>
      <c r="C38" s="53"/>
      <c r="D38" s="53"/>
      <c r="E38" s="53"/>
      <c r="F38" s="53"/>
      <c r="G38" s="53"/>
      <c r="H38" s="53"/>
      <c r="I38" s="53"/>
      <c r="J38" s="51"/>
      <c r="K38" s="51"/>
      <c r="L38" s="51"/>
      <c r="M38" s="51"/>
      <c r="N38" s="51"/>
      <c r="O38" s="51"/>
      <c r="P38" s="51"/>
      <c r="Q38" s="51"/>
      <c r="R38" s="51"/>
      <c r="S38" s="524" t="s">
        <v>25</v>
      </c>
      <c r="T38" s="524"/>
      <c r="U38" s="59"/>
    </row>
    <row r="39" spans="1:21" s="4" customFormat="1" ht="17.25" customHeight="1">
      <c r="A39" s="51"/>
      <c r="B39" s="51"/>
      <c r="C39" s="53"/>
      <c r="D39" s="53"/>
      <c r="E39" s="53"/>
      <c r="F39" s="53"/>
      <c r="G39" s="53"/>
      <c r="H39" s="53"/>
      <c r="I39" s="53"/>
      <c r="J39" s="51"/>
      <c r="K39" s="51"/>
      <c r="L39" s="51"/>
      <c r="M39" s="51"/>
      <c r="N39" s="51"/>
      <c r="O39" s="51"/>
      <c r="P39" s="51"/>
      <c r="Q39" s="51"/>
      <c r="R39" s="51"/>
      <c r="S39" s="524"/>
      <c r="T39" s="524"/>
      <c r="U39" s="59"/>
    </row>
    <row r="40" spans="1:21" s="4" customFormat="1" ht="17.25" customHeight="1">
      <c r="A40" s="524" t="s">
        <v>26</v>
      </c>
      <c r="B40" s="524"/>
      <c r="C40" s="524"/>
      <c r="D40" s="60"/>
      <c r="E40" s="60"/>
      <c r="F40" s="60"/>
      <c r="G40" s="51" t="s">
        <v>26</v>
      </c>
      <c r="H40" s="51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524" t="s">
        <v>25</v>
      </c>
      <c r="T40" s="524"/>
      <c r="U40" s="59"/>
    </row>
    <row r="41" spans="1:21" s="4" customFormat="1" ht="17.25" customHeight="1">
      <c r="A41" s="519"/>
      <c r="B41" s="519"/>
      <c r="C41" s="519"/>
      <c r="D41" s="60"/>
      <c r="E41" s="60"/>
      <c r="F41" s="60"/>
      <c r="G41" s="51" t="s">
        <v>28</v>
      </c>
      <c r="H41" s="51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51"/>
      <c r="T41" s="58"/>
      <c r="U41" s="59"/>
    </row>
    <row r="42" spans="1:21" s="4" customFormat="1" ht="17.25" customHeight="1">
      <c r="A42" s="519" t="s">
        <v>27</v>
      </c>
      <c r="B42" s="519"/>
      <c r="C42" s="519"/>
      <c r="D42" s="60"/>
      <c r="E42" s="60"/>
      <c r="F42" s="60"/>
      <c r="G42" s="51"/>
      <c r="H42" s="51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524" t="s">
        <v>25</v>
      </c>
      <c r="T42" s="524"/>
      <c r="U42" s="59"/>
    </row>
    <row r="43" spans="1:21" s="4" customFormat="1" ht="17.25" customHeight="1">
      <c r="A43" s="525" t="s">
        <v>31</v>
      </c>
      <c r="B43" s="525"/>
      <c r="C43" s="61" t="s">
        <v>30</v>
      </c>
      <c r="D43" s="60"/>
      <c r="E43" s="60"/>
      <c r="F43" s="60"/>
      <c r="G43" s="51"/>
      <c r="H43" s="51"/>
      <c r="I43" s="58"/>
      <c r="J43" s="60"/>
      <c r="K43" s="60"/>
      <c r="L43" s="60"/>
      <c r="M43" s="60"/>
      <c r="N43" s="60"/>
      <c r="O43" s="60"/>
      <c r="P43" s="60"/>
      <c r="Q43" s="60"/>
      <c r="R43" s="60"/>
      <c r="S43" s="51"/>
      <c r="T43" s="58" t="s">
        <v>28</v>
      </c>
      <c r="U43" s="59"/>
    </row>
    <row r="44" spans="1:21" s="4" customFormat="1" ht="17.25" customHeight="1">
      <c r="A44" s="525" t="s">
        <v>32</v>
      </c>
      <c r="B44" s="525"/>
      <c r="C44" s="61" t="s">
        <v>30</v>
      </c>
      <c r="D44" s="60"/>
      <c r="E44" s="60"/>
      <c r="F44" s="60"/>
      <c r="G44" s="51"/>
      <c r="H44" s="51"/>
      <c r="I44" s="58"/>
      <c r="J44" s="60"/>
      <c r="K44" s="60"/>
      <c r="L44" s="60"/>
      <c r="M44" s="60"/>
      <c r="N44" s="60"/>
      <c r="O44" s="60"/>
      <c r="P44" s="60"/>
      <c r="Q44" s="60"/>
      <c r="R44" s="60"/>
      <c r="S44" s="51"/>
      <c r="T44" s="62" t="s">
        <v>0</v>
      </c>
      <c r="U44" s="59"/>
    </row>
  </sheetData>
  <sheetProtection/>
  <mergeCells count="45">
    <mergeCell ref="A35:A36"/>
    <mergeCell ref="A1:D1"/>
    <mergeCell ref="A23:A24"/>
    <mergeCell ref="A21:A22"/>
    <mergeCell ref="A27:A28"/>
    <mergeCell ref="A25:A26"/>
    <mergeCell ref="A31:A32"/>
    <mergeCell ref="A29:A30"/>
    <mergeCell ref="B11:B12"/>
    <mergeCell ref="A44:B44"/>
    <mergeCell ref="S38:T38"/>
    <mergeCell ref="S39:T39"/>
    <mergeCell ref="A40:C40"/>
    <mergeCell ref="S40:T40"/>
    <mergeCell ref="A41:C41"/>
    <mergeCell ref="A42:C42"/>
    <mergeCell ref="S42:T42"/>
    <mergeCell ref="A43:B43"/>
    <mergeCell ref="A33:A34"/>
    <mergeCell ref="K11:K12"/>
    <mergeCell ref="T11:T12"/>
    <mergeCell ref="A19:A20"/>
    <mergeCell ref="A11:A12"/>
    <mergeCell ref="A15:A16"/>
    <mergeCell ref="G11:G12"/>
    <mergeCell ref="A17:A18"/>
    <mergeCell ref="A13:A14"/>
    <mergeCell ref="L11:Q11"/>
    <mergeCell ref="S11:S12"/>
    <mergeCell ref="D11:D12"/>
    <mergeCell ref="E11:E12"/>
    <mergeCell ref="F11:F12"/>
    <mergeCell ref="H11:H12"/>
    <mergeCell ref="I11:I12"/>
    <mergeCell ref="J11:J12"/>
    <mergeCell ref="A2:D2"/>
    <mergeCell ref="D5:R5"/>
    <mergeCell ref="A7:E7"/>
    <mergeCell ref="G7:S7"/>
    <mergeCell ref="A8:E8"/>
    <mergeCell ref="G10:S10"/>
    <mergeCell ref="A9:E9"/>
    <mergeCell ref="A10:E10"/>
    <mergeCell ref="G8:S8"/>
    <mergeCell ref="G9:S9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37"/>
  <sheetViews>
    <sheetView zoomScale="80" zoomScaleNormal="80" zoomScalePageLayoutView="0" workbookViewId="0" topLeftCell="A2">
      <selection activeCell="AM14" sqref="AM14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8.00390625" style="41" customWidth="1"/>
    <col min="10" max="10" width="8.875" style="41" customWidth="1"/>
    <col min="11" max="46" width="3.125" style="41" customWidth="1"/>
    <col min="47" max="47" width="7.625" style="64" customWidth="1"/>
    <col min="48" max="48" width="7.625" style="41" customWidth="1"/>
    <col min="49" max="49" width="21.875" style="41" customWidth="1"/>
    <col min="50" max="16384" width="9.125" style="41" customWidth="1"/>
  </cols>
  <sheetData>
    <row r="1" spans="1:4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2"/>
      <c r="K2" s="344" t="s">
        <v>420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91" t="s">
        <v>110</v>
      </c>
      <c r="AM3" s="1"/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530" t="s">
        <v>300</v>
      </c>
      <c r="B7" s="531"/>
      <c r="C7" s="531"/>
      <c r="D7" s="531"/>
      <c r="E7" s="531"/>
      <c r="F7" s="17"/>
      <c r="G7" s="513" t="s">
        <v>890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311" t="s">
        <v>411</v>
      </c>
    </row>
    <row r="8" spans="1:50" s="21" customFormat="1" ht="21" customHeight="1" thickBot="1">
      <c r="A8" s="512" t="s">
        <v>891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312" t="s">
        <v>567</v>
      </c>
      <c r="AX8" s="20"/>
    </row>
    <row r="9" spans="1:5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19" t="s">
        <v>6</v>
      </c>
      <c r="AX9" s="20"/>
    </row>
    <row r="10" spans="1:4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40" t="s">
        <v>16</v>
      </c>
      <c r="K10" s="549"/>
      <c r="L10" s="550"/>
      <c r="M10" s="551"/>
      <c r="N10" s="549"/>
      <c r="O10" s="550"/>
      <c r="P10" s="551"/>
      <c r="Q10" s="549"/>
      <c r="R10" s="550"/>
      <c r="S10" s="551"/>
      <c r="T10" s="549"/>
      <c r="U10" s="550"/>
      <c r="V10" s="551"/>
      <c r="W10" s="549"/>
      <c r="X10" s="550"/>
      <c r="Y10" s="551"/>
      <c r="Z10" s="549"/>
      <c r="AA10" s="550"/>
      <c r="AB10" s="551"/>
      <c r="AC10" s="549"/>
      <c r="AD10" s="550"/>
      <c r="AE10" s="551"/>
      <c r="AF10" s="549"/>
      <c r="AG10" s="550"/>
      <c r="AH10" s="551"/>
      <c r="AI10" s="549"/>
      <c r="AJ10" s="550"/>
      <c r="AK10" s="551"/>
      <c r="AL10" s="549"/>
      <c r="AM10" s="550"/>
      <c r="AN10" s="551"/>
      <c r="AO10" s="549"/>
      <c r="AP10" s="550"/>
      <c r="AQ10" s="551"/>
      <c r="AR10" s="549"/>
      <c r="AS10" s="550"/>
      <c r="AT10" s="551"/>
      <c r="AU10" s="92" t="s">
        <v>36</v>
      </c>
      <c r="AV10" s="545" t="s">
        <v>37</v>
      </c>
      <c r="AW10" s="526" t="s">
        <v>19</v>
      </c>
    </row>
    <row r="11" spans="1:4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95">
        <v>1</v>
      </c>
      <c r="L11" s="94">
        <v>2</v>
      </c>
      <c r="M11" s="96">
        <v>3</v>
      </c>
      <c r="N11" s="95">
        <v>1</v>
      </c>
      <c r="O11" s="94">
        <v>2</v>
      </c>
      <c r="P11" s="96">
        <v>3</v>
      </c>
      <c r="Q11" s="95">
        <v>1</v>
      </c>
      <c r="R11" s="94">
        <v>2</v>
      </c>
      <c r="S11" s="96">
        <v>3</v>
      </c>
      <c r="T11" s="95">
        <v>1</v>
      </c>
      <c r="U11" s="94">
        <v>2</v>
      </c>
      <c r="V11" s="96">
        <v>3</v>
      </c>
      <c r="W11" s="95">
        <v>1</v>
      </c>
      <c r="X11" s="94">
        <v>2</v>
      </c>
      <c r="Y11" s="96">
        <v>3</v>
      </c>
      <c r="Z11" s="95">
        <v>1</v>
      </c>
      <c r="AA11" s="94">
        <v>2</v>
      </c>
      <c r="AB11" s="96">
        <v>3</v>
      </c>
      <c r="AC11" s="95">
        <v>1</v>
      </c>
      <c r="AD11" s="94">
        <v>2</v>
      </c>
      <c r="AE11" s="96">
        <v>3</v>
      </c>
      <c r="AF11" s="95">
        <v>1</v>
      </c>
      <c r="AG11" s="94">
        <v>2</v>
      </c>
      <c r="AH11" s="96">
        <v>3</v>
      </c>
      <c r="AI11" s="95">
        <v>1</v>
      </c>
      <c r="AJ11" s="94">
        <v>2</v>
      </c>
      <c r="AK11" s="96">
        <v>3</v>
      </c>
      <c r="AL11" s="95">
        <v>1</v>
      </c>
      <c r="AM11" s="94">
        <v>2</v>
      </c>
      <c r="AN11" s="96">
        <v>3</v>
      </c>
      <c r="AO11" s="95">
        <v>1</v>
      </c>
      <c r="AP11" s="94">
        <v>2</v>
      </c>
      <c r="AQ11" s="96">
        <v>3</v>
      </c>
      <c r="AR11" s="95">
        <v>1</v>
      </c>
      <c r="AS11" s="94">
        <v>2</v>
      </c>
      <c r="AT11" s="96">
        <v>3</v>
      </c>
      <c r="AU11" s="97" t="s">
        <v>18</v>
      </c>
      <c r="AV11" s="558"/>
      <c r="AW11" s="554"/>
    </row>
    <row r="12" spans="1:49" s="31" customFormat="1" ht="42" customHeight="1">
      <c r="A12" s="98">
        <v>1</v>
      </c>
      <c r="B12" s="319">
        <v>372</v>
      </c>
      <c r="C12" s="319">
        <v>9</v>
      </c>
      <c r="D12" s="322" t="s">
        <v>81</v>
      </c>
      <c r="E12" s="322" t="s">
        <v>82</v>
      </c>
      <c r="F12" s="322" t="s">
        <v>83</v>
      </c>
      <c r="G12" s="322" t="s">
        <v>102</v>
      </c>
      <c r="H12" s="320" t="s">
        <v>84</v>
      </c>
      <c r="I12" s="324">
        <v>1998</v>
      </c>
      <c r="J12" s="324">
        <v>2316</v>
      </c>
      <c r="K12" s="421"/>
      <c r="L12" s="82"/>
      <c r="M12" s="99"/>
      <c r="N12" s="421"/>
      <c r="O12" s="82"/>
      <c r="P12" s="99"/>
      <c r="Q12" s="421"/>
      <c r="R12" s="82"/>
      <c r="S12" s="99"/>
      <c r="T12" s="421"/>
      <c r="U12" s="82"/>
      <c r="V12" s="99"/>
      <c r="W12" s="421"/>
      <c r="X12" s="82"/>
      <c r="Y12" s="99"/>
      <c r="Z12" s="421"/>
      <c r="AA12" s="82"/>
      <c r="AB12" s="99"/>
      <c r="AC12" s="421"/>
      <c r="AD12" s="82"/>
      <c r="AE12" s="99"/>
      <c r="AF12" s="421"/>
      <c r="AG12" s="82"/>
      <c r="AH12" s="99"/>
      <c r="AI12" s="421"/>
      <c r="AJ12" s="82"/>
      <c r="AK12" s="99"/>
      <c r="AL12" s="421"/>
      <c r="AM12" s="82"/>
      <c r="AN12" s="99"/>
      <c r="AO12" s="421"/>
      <c r="AP12" s="82"/>
      <c r="AQ12" s="99"/>
      <c r="AR12" s="421"/>
      <c r="AS12" s="82"/>
      <c r="AT12" s="99"/>
      <c r="AU12" s="100">
        <v>1.72</v>
      </c>
      <c r="AV12" s="415">
        <v>1</v>
      </c>
      <c r="AW12" s="102"/>
    </row>
    <row r="13" spans="1:49" s="31" customFormat="1" ht="42" customHeight="1">
      <c r="A13" s="25">
        <v>2</v>
      </c>
      <c r="B13" s="319">
        <v>418</v>
      </c>
      <c r="C13" s="319">
        <v>11</v>
      </c>
      <c r="D13" s="320" t="s">
        <v>909</v>
      </c>
      <c r="E13" s="320" t="s">
        <v>910</v>
      </c>
      <c r="F13" s="320" t="s">
        <v>93</v>
      </c>
      <c r="G13" s="320" t="s">
        <v>833</v>
      </c>
      <c r="H13" s="325" t="s">
        <v>535</v>
      </c>
      <c r="I13" s="316">
        <v>1997</v>
      </c>
      <c r="J13" s="316">
        <v>1215</v>
      </c>
      <c r="K13" s="117"/>
      <c r="L13" s="112"/>
      <c r="M13" s="113"/>
      <c r="N13" s="117"/>
      <c r="O13" s="112"/>
      <c r="P13" s="113"/>
      <c r="Q13" s="117"/>
      <c r="R13" s="112"/>
      <c r="S13" s="113"/>
      <c r="T13" s="117"/>
      <c r="U13" s="112"/>
      <c r="V13" s="113"/>
      <c r="W13" s="117"/>
      <c r="X13" s="112"/>
      <c r="Y13" s="113"/>
      <c r="Z13" s="117"/>
      <c r="AA13" s="112"/>
      <c r="AB13" s="113"/>
      <c r="AC13" s="117"/>
      <c r="AD13" s="112"/>
      <c r="AE13" s="113"/>
      <c r="AF13" s="117"/>
      <c r="AG13" s="112"/>
      <c r="AH13" s="113"/>
      <c r="AI13" s="117"/>
      <c r="AJ13" s="112"/>
      <c r="AK13" s="113"/>
      <c r="AL13" s="117"/>
      <c r="AM13" s="112"/>
      <c r="AN13" s="113"/>
      <c r="AO13" s="117"/>
      <c r="AP13" s="112"/>
      <c r="AQ13" s="113"/>
      <c r="AR13" s="117"/>
      <c r="AS13" s="112"/>
      <c r="AT13" s="113"/>
      <c r="AU13" s="109">
        <v>1.7</v>
      </c>
      <c r="AV13" s="114">
        <v>2</v>
      </c>
      <c r="AW13" s="111"/>
    </row>
    <row r="14" spans="1:49" s="35" customFormat="1" ht="42" customHeight="1">
      <c r="A14" s="25">
        <v>3</v>
      </c>
      <c r="B14" s="319">
        <v>371</v>
      </c>
      <c r="C14" s="319">
        <v>12</v>
      </c>
      <c r="D14" s="322" t="s">
        <v>301</v>
      </c>
      <c r="E14" s="322" t="s">
        <v>302</v>
      </c>
      <c r="F14" s="322" t="s">
        <v>165</v>
      </c>
      <c r="G14" s="322" t="s">
        <v>303</v>
      </c>
      <c r="H14" s="320" t="s">
        <v>84</v>
      </c>
      <c r="I14" s="324">
        <v>1998</v>
      </c>
      <c r="J14" s="324">
        <v>2366</v>
      </c>
      <c r="K14" s="117"/>
      <c r="L14" s="107"/>
      <c r="M14" s="108"/>
      <c r="N14" s="117"/>
      <c r="O14" s="107"/>
      <c r="P14" s="108"/>
      <c r="Q14" s="117"/>
      <c r="R14" s="107"/>
      <c r="S14" s="108"/>
      <c r="T14" s="117"/>
      <c r="U14" s="107"/>
      <c r="V14" s="108"/>
      <c r="W14" s="117"/>
      <c r="X14" s="107"/>
      <c r="Y14" s="108"/>
      <c r="Z14" s="117"/>
      <c r="AA14" s="107"/>
      <c r="AB14" s="108"/>
      <c r="AC14" s="117"/>
      <c r="AD14" s="107"/>
      <c r="AE14" s="108"/>
      <c r="AF14" s="117"/>
      <c r="AG14" s="107"/>
      <c r="AH14" s="108"/>
      <c r="AI14" s="117"/>
      <c r="AJ14" s="107"/>
      <c r="AK14" s="108"/>
      <c r="AL14" s="117"/>
      <c r="AM14" s="107"/>
      <c r="AN14" s="108"/>
      <c r="AO14" s="117"/>
      <c r="AP14" s="107"/>
      <c r="AQ14" s="108"/>
      <c r="AR14" s="117"/>
      <c r="AS14" s="107"/>
      <c r="AT14" s="108"/>
      <c r="AU14" s="109">
        <v>1.67</v>
      </c>
      <c r="AV14" s="114">
        <v>3</v>
      </c>
      <c r="AW14" s="111"/>
    </row>
    <row r="15" spans="1:49" s="35" customFormat="1" ht="42" customHeight="1">
      <c r="A15" s="25">
        <v>4</v>
      </c>
      <c r="B15" s="319">
        <v>406</v>
      </c>
      <c r="C15" s="319">
        <v>10</v>
      </c>
      <c r="D15" s="320" t="s">
        <v>304</v>
      </c>
      <c r="E15" s="320" t="s">
        <v>240</v>
      </c>
      <c r="F15" s="320" t="s">
        <v>123</v>
      </c>
      <c r="G15" s="320" t="s">
        <v>908</v>
      </c>
      <c r="H15" s="325" t="s">
        <v>121</v>
      </c>
      <c r="I15" s="316" t="s">
        <v>178</v>
      </c>
      <c r="J15" s="316">
        <v>1101</v>
      </c>
      <c r="K15" s="117"/>
      <c r="L15" s="107"/>
      <c r="M15" s="108"/>
      <c r="N15" s="117"/>
      <c r="O15" s="107"/>
      <c r="P15" s="108"/>
      <c r="Q15" s="117"/>
      <c r="R15" s="107"/>
      <c r="S15" s="108"/>
      <c r="T15" s="117"/>
      <c r="U15" s="107"/>
      <c r="V15" s="108"/>
      <c r="W15" s="117"/>
      <c r="X15" s="107"/>
      <c r="Y15" s="108"/>
      <c r="Z15" s="117"/>
      <c r="AA15" s="107"/>
      <c r="AB15" s="108"/>
      <c r="AC15" s="117"/>
      <c r="AD15" s="107"/>
      <c r="AE15" s="108"/>
      <c r="AF15" s="117"/>
      <c r="AG15" s="107"/>
      <c r="AH15" s="108"/>
      <c r="AI15" s="117"/>
      <c r="AJ15" s="107"/>
      <c r="AK15" s="108"/>
      <c r="AL15" s="117"/>
      <c r="AM15" s="107"/>
      <c r="AN15" s="108"/>
      <c r="AO15" s="117"/>
      <c r="AP15" s="107"/>
      <c r="AQ15" s="108"/>
      <c r="AR15" s="117"/>
      <c r="AS15" s="107"/>
      <c r="AT15" s="108"/>
      <c r="AU15" s="109">
        <v>1.55</v>
      </c>
      <c r="AV15" s="114">
        <v>4</v>
      </c>
      <c r="AW15" s="111"/>
    </row>
    <row r="16" spans="1:49" s="35" customFormat="1" ht="42" customHeight="1">
      <c r="A16" s="25">
        <v>5</v>
      </c>
      <c r="B16" s="319">
        <v>431</v>
      </c>
      <c r="C16" s="319">
        <v>4</v>
      </c>
      <c r="D16" s="320" t="s">
        <v>899</v>
      </c>
      <c r="E16" s="320" t="s">
        <v>302</v>
      </c>
      <c r="F16" s="320" t="s">
        <v>400</v>
      </c>
      <c r="G16" s="320" t="s">
        <v>543</v>
      </c>
      <c r="H16" s="320" t="s">
        <v>544</v>
      </c>
      <c r="I16" s="316">
        <v>1997</v>
      </c>
      <c r="J16" s="316">
        <v>2004</v>
      </c>
      <c r="K16" s="115"/>
      <c r="L16" s="107"/>
      <c r="M16" s="108"/>
      <c r="N16" s="115"/>
      <c r="O16" s="107"/>
      <c r="P16" s="108"/>
      <c r="Q16" s="115"/>
      <c r="R16" s="107"/>
      <c r="S16" s="108"/>
      <c r="T16" s="115"/>
      <c r="U16" s="107"/>
      <c r="V16" s="108"/>
      <c r="W16" s="115"/>
      <c r="X16" s="107"/>
      <c r="Y16" s="108"/>
      <c r="Z16" s="115"/>
      <c r="AA16" s="107"/>
      <c r="AB16" s="108"/>
      <c r="AC16" s="115"/>
      <c r="AD16" s="107"/>
      <c r="AE16" s="108"/>
      <c r="AF16" s="115"/>
      <c r="AG16" s="107"/>
      <c r="AH16" s="108"/>
      <c r="AI16" s="115"/>
      <c r="AJ16" s="107"/>
      <c r="AK16" s="108"/>
      <c r="AL16" s="115"/>
      <c r="AM16" s="107"/>
      <c r="AN16" s="108"/>
      <c r="AO16" s="115"/>
      <c r="AP16" s="107"/>
      <c r="AQ16" s="108"/>
      <c r="AR16" s="115"/>
      <c r="AS16" s="107"/>
      <c r="AT16" s="108"/>
      <c r="AU16" s="109">
        <v>1.55</v>
      </c>
      <c r="AV16" s="114">
        <v>5</v>
      </c>
      <c r="AW16" s="116"/>
    </row>
    <row r="17" spans="1:49" s="35" customFormat="1" ht="42" customHeight="1">
      <c r="A17" s="25">
        <v>6</v>
      </c>
      <c r="B17" s="319">
        <v>531</v>
      </c>
      <c r="C17" s="319">
        <v>6</v>
      </c>
      <c r="D17" s="320" t="s">
        <v>900</v>
      </c>
      <c r="E17" s="320" t="s">
        <v>403</v>
      </c>
      <c r="F17" s="320" t="s">
        <v>901</v>
      </c>
      <c r="G17" s="320" t="s">
        <v>902</v>
      </c>
      <c r="H17" s="320" t="s">
        <v>482</v>
      </c>
      <c r="I17" s="316">
        <v>1997</v>
      </c>
      <c r="J17" s="316">
        <v>2203</v>
      </c>
      <c r="K17" s="115"/>
      <c r="L17" s="107"/>
      <c r="M17" s="108"/>
      <c r="N17" s="115"/>
      <c r="O17" s="107"/>
      <c r="P17" s="108"/>
      <c r="Q17" s="115"/>
      <c r="R17" s="107"/>
      <c r="S17" s="108"/>
      <c r="T17" s="115"/>
      <c r="U17" s="107"/>
      <c r="V17" s="108"/>
      <c r="W17" s="115"/>
      <c r="X17" s="107"/>
      <c r="Y17" s="108"/>
      <c r="Z17" s="115"/>
      <c r="AA17" s="107"/>
      <c r="AB17" s="108"/>
      <c r="AC17" s="115"/>
      <c r="AD17" s="107"/>
      <c r="AE17" s="108"/>
      <c r="AF17" s="115"/>
      <c r="AG17" s="107"/>
      <c r="AH17" s="108"/>
      <c r="AI17" s="115"/>
      <c r="AJ17" s="107"/>
      <c r="AK17" s="108"/>
      <c r="AL17" s="115"/>
      <c r="AM17" s="107"/>
      <c r="AN17" s="108"/>
      <c r="AO17" s="115"/>
      <c r="AP17" s="107"/>
      <c r="AQ17" s="108"/>
      <c r="AR17" s="115"/>
      <c r="AS17" s="107"/>
      <c r="AT17" s="108"/>
      <c r="AU17" s="109">
        <v>1.55</v>
      </c>
      <c r="AV17" s="110">
        <v>6</v>
      </c>
      <c r="AW17" s="116"/>
    </row>
    <row r="18" spans="1:49" ht="42" customHeight="1">
      <c r="A18" s="25">
        <v>7</v>
      </c>
      <c r="B18" s="319">
        <v>523</v>
      </c>
      <c r="C18" s="319">
        <v>8</v>
      </c>
      <c r="D18" s="320" t="s">
        <v>906</v>
      </c>
      <c r="E18" s="320" t="s">
        <v>311</v>
      </c>
      <c r="F18" s="320" t="s">
        <v>85</v>
      </c>
      <c r="G18" s="320" t="s">
        <v>907</v>
      </c>
      <c r="H18" s="320" t="s">
        <v>862</v>
      </c>
      <c r="I18" s="316">
        <v>1997</v>
      </c>
      <c r="J18" s="316">
        <v>2041</v>
      </c>
      <c r="K18" s="117"/>
      <c r="L18" s="107"/>
      <c r="M18" s="108"/>
      <c r="N18" s="117"/>
      <c r="O18" s="107"/>
      <c r="P18" s="108"/>
      <c r="Q18" s="117"/>
      <c r="R18" s="107"/>
      <c r="S18" s="108"/>
      <c r="T18" s="117"/>
      <c r="U18" s="107"/>
      <c r="V18" s="108"/>
      <c r="W18" s="117"/>
      <c r="X18" s="107"/>
      <c r="Y18" s="108"/>
      <c r="Z18" s="117"/>
      <c r="AA18" s="107"/>
      <c r="AB18" s="108"/>
      <c r="AC18" s="117"/>
      <c r="AD18" s="107"/>
      <c r="AE18" s="108"/>
      <c r="AF18" s="117"/>
      <c r="AG18" s="107"/>
      <c r="AH18" s="108"/>
      <c r="AI18" s="117"/>
      <c r="AJ18" s="107"/>
      <c r="AK18" s="108"/>
      <c r="AL18" s="117"/>
      <c r="AM18" s="107"/>
      <c r="AN18" s="108"/>
      <c r="AO18" s="117"/>
      <c r="AP18" s="107"/>
      <c r="AQ18" s="108"/>
      <c r="AR18" s="117"/>
      <c r="AS18" s="107"/>
      <c r="AT18" s="108"/>
      <c r="AU18" s="109">
        <v>1.52</v>
      </c>
      <c r="AV18" s="110">
        <v>7</v>
      </c>
      <c r="AW18" s="116"/>
    </row>
    <row r="19" spans="1:49" s="31" customFormat="1" ht="42" customHeight="1">
      <c r="A19" s="25">
        <v>8</v>
      </c>
      <c r="B19" s="319">
        <v>419</v>
      </c>
      <c r="C19" s="319">
        <v>7</v>
      </c>
      <c r="D19" s="320" t="s">
        <v>903</v>
      </c>
      <c r="E19" s="320" t="s">
        <v>904</v>
      </c>
      <c r="F19" s="320" t="s">
        <v>905</v>
      </c>
      <c r="G19" s="320" t="s">
        <v>534</v>
      </c>
      <c r="H19" s="325" t="s">
        <v>535</v>
      </c>
      <c r="I19" s="316">
        <v>1998</v>
      </c>
      <c r="J19" s="316">
        <v>550</v>
      </c>
      <c r="K19" s="115"/>
      <c r="L19" s="112"/>
      <c r="M19" s="113"/>
      <c r="N19" s="115"/>
      <c r="O19" s="112"/>
      <c r="P19" s="113"/>
      <c r="Q19" s="115"/>
      <c r="R19" s="112"/>
      <c r="S19" s="113"/>
      <c r="T19" s="115"/>
      <c r="U19" s="112"/>
      <c r="V19" s="113"/>
      <c r="W19" s="115"/>
      <c r="X19" s="112"/>
      <c r="Y19" s="113"/>
      <c r="Z19" s="115"/>
      <c r="AA19" s="112"/>
      <c r="AB19" s="113"/>
      <c r="AC19" s="115"/>
      <c r="AD19" s="112"/>
      <c r="AE19" s="113"/>
      <c r="AF19" s="115"/>
      <c r="AG19" s="112"/>
      <c r="AH19" s="113"/>
      <c r="AI19" s="115"/>
      <c r="AJ19" s="112"/>
      <c r="AK19" s="113"/>
      <c r="AL19" s="115"/>
      <c r="AM19" s="112"/>
      <c r="AN19" s="113"/>
      <c r="AO19" s="115"/>
      <c r="AP19" s="112"/>
      <c r="AQ19" s="113"/>
      <c r="AR19" s="115"/>
      <c r="AS19" s="112"/>
      <c r="AT19" s="113"/>
      <c r="AU19" s="109">
        <v>1.49</v>
      </c>
      <c r="AV19" s="110">
        <v>8</v>
      </c>
      <c r="AW19" s="116"/>
    </row>
    <row r="20" spans="1:49" s="31" customFormat="1" ht="42" customHeight="1">
      <c r="A20" s="25">
        <v>9</v>
      </c>
      <c r="B20" s="319">
        <v>484</v>
      </c>
      <c r="C20" s="319">
        <v>5</v>
      </c>
      <c r="D20" s="320" t="s">
        <v>912</v>
      </c>
      <c r="E20" s="320" t="s">
        <v>911</v>
      </c>
      <c r="F20" s="320"/>
      <c r="G20" s="320"/>
      <c r="H20" s="320" t="s">
        <v>467</v>
      </c>
      <c r="I20" s="316">
        <v>1996</v>
      </c>
      <c r="J20" s="316"/>
      <c r="K20" s="115"/>
      <c r="L20" s="112"/>
      <c r="M20" s="113"/>
      <c r="N20" s="115"/>
      <c r="O20" s="112"/>
      <c r="P20" s="113"/>
      <c r="Q20" s="115"/>
      <c r="R20" s="112"/>
      <c r="S20" s="113"/>
      <c r="T20" s="115"/>
      <c r="U20" s="112"/>
      <c r="V20" s="113"/>
      <c r="W20" s="115"/>
      <c r="X20" s="112"/>
      <c r="Y20" s="113"/>
      <c r="Z20" s="115"/>
      <c r="AA20" s="112"/>
      <c r="AB20" s="113"/>
      <c r="AC20" s="115"/>
      <c r="AD20" s="112"/>
      <c r="AE20" s="113"/>
      <c r="AF20" s="115"/>
      <c r="AG20" s="112"/>
      <c r="AH20" s="113"/>
      <c r="AI20" s="115"/>
      <c r="AJ20" s="112"/>
      <c r="AK20" s="113"/>
      <c r="AL20" s="115"/>
      <c r="AM20" s="112"/>
      <c r="AN20" s="113"/>
      <c r="AO20" s="115"/>
      <c r="AP20" s="112"/>
      <c r="AQ20" s="113"/>
      <c r="AR20" s="115"/>
      <c r="AS20" s="112"/>
      <c r="AT20" s="113"/>
      <c r="AU20" s="109">
        <v>1.49</v>
      </c>
      <c r="AV20" s="110">
        <v>9</v>
      </c>
      <c r="AW20" s="111"/>
    </row>
    <row r="21" spans="1:49" s="31" customFormat="1" ht="42" customHeight="1">
      <c r="A21" s="25">
        <v>10</v>
      </c>
      <c r="B21" s="319">
        <v>380</v>
      </c>
      <c r="C21" s="319">
        <v>1</v>
      </c>
      <c r="D21" s="320" t="s">
        <v>892</v>
      </c>
      <c r="E21" s="320" t="s">
        <v>644</v>
      </c>
      <c r="F21" s="320" t="s">
        <v>91</v>
      </c>
      <c r="G21" s="320" t="s">
        <v>893</v>
      </c>
      <c r="H21" s="325" t="s">
        <v>754</v>
      </c>
      <c r="I21" s="316">
        <v>1998</v>
      </c>
      <c r="J21" s="316">
        <v>2572</v>
      </c>
      <c r="K21" s="106"/>
      <c r="L21" s="112"/>
      <c r="M21" s="113"/>
      <c r="N21" s="106"/>
      <c r="O21" s="112"/>
      <c r="P21" s="113"/>
      <c r="Q21" s="106"/>
      <c r="R21" s="112"/>
      <c r="S21" s="113"/>
      <c r="T21" s="106"/>
      <c r="U21" s="112"/>
      <c r="V21" s="113"/>
      <c r="W21" s="106"/>
      <c r="X21" s="112"/>
      <c r="Y21" s="113"/>
      <c r="Z21" s="106"/>
      <c r="AA21" s="112"/>
      <c r="AB21" s="113"/>
      <c r="AC21" s="106"/>
      <c r="AD21" s="112"/>
      <c r="AE21" s="113"/>
      <c r="AF21" s="106"/>
      <c r="AG21" s="112"/>
      <c r="AH21" s="113"/>
      <c r="AI21" s="106"/>
      <c r="AJ21" s="112"/>
      <c r="AK21" s="113"/>
      <c r="AL21" s="106"/>
      <c r="AM21" s="112"/>
      <c r="AN21" s="113"/>
      <c r="AO21" s="106"/>
      <c r="AP21" s="112"/>
      <c r="AQ21" s="113"/>
      <c r="AR21" s="106"/>
      <c r="AS21" s="112"/>
      <c r="AT21" s="113"/>
      <c r="AU21" s="109">
        <v>1.46</v>
      </c>
      <c r="AV21" s="110">
        <v>10</v>
      </c>
      <c r="AW21" s="111"/>
    </row>
    <row r="22" spans="1:49" s="31" customFormat="1" ht="42" customHeight="1">
      <c r="A22" s="25">
        <v>11</v>
      </c>
      <c r="B22" s="319">
        <v>464</v>
      </c>
      <c r="C22" s="319">
        <v>3</v>
      </c>
      <c r="D22" s="320" t="s">
        <v>896</v>
      </c>
      <c r="E22" s="320" t="s">
        <v>291</v>
      </c>
      <c r="F22" s="320" t="s">
        <v>897</v>
      </c>
      <c r="G22" s="320" t="s">
        <v>898</v>
      </c>
      <c r="H22" s="320" t="s">
        <v>598</v>
      </c>
      <c r="I22" s="316">
        <v>1997</v>
      </c>
      <c r="J22" s="316">
        <v>1337</v>
      </c>
      <c r="K22" s="106"/>
      <c r="L22" s="112"/>
      <c r="M22" s="113"/>
      <c r="N22" s="106"/>
      <c r="O22" s="112"/>
      <c r="P22" s="113"/>
      <c r="Q22" s="106"/>
      <c r="R22" s="112"/>
      <c r="S22" s="113"/>
      <c r="T22" s="106"/>
      <c r="U22" s="112"/>
      <c r="V22" s="113"/>
      <c r="W22" s="106"/>
      <c r="X22" s="112"/>
      <c r="Y22" s="113"/>
      <c r="Z22" s="106"/>
      <c r="AA22" s="112"/>
      <c r="AB22" s="113"/>
      <c r="AC22" s="106"/>
      <c r="AD22" s="112"/>
      <c r="AE22" s="113"/>
      <c r="AF22" s="106"/>
      <c r="AG22" s="112"/>
      <c r="AH22" s="113"/>
      <c r="AI22" s="106"/>
      <c r="AJ22" s="112"/>
      <c r="AK22" s="113"/>
      <c r="AL22" s="106"/>
      <c r="AM22" s="112"/>
      <c r="AN22" s="113"/>
      <c r="AO22" s="106"/>
      <c r="AP22" s="112"/>
      <c r="AQ22" s="113"/>
      <c r="AR22" s="106"/>
      <c r="AS22" s="112"/>
      <c r="AT22" s="113"/>
      <c r="AU22" s="109">
        <v>1.46</v>
      </c>
      <c r="AV22" s="114">
        <v>10</v>
      </c>
      <c r="AW22" s="111"/>
    </row>
    <row r="23" spans="1:49" s="35" customFormat="1" ht="42" customHeight="1">
      <c r="A23" s="25">
        <v>12</v>
      </c>
      <c r="B23" s="319">
        <v>463</v>
      </c>
      <c r="C23" s="319">
        <v>2</v>
      </c>
      <c r="D23" s="320" t="s">
        <v>894</v>
      </c>
      <c r="E23" s="320" t="s">
        <v>895</v>
      </c>
      <c r="F23" s="320" t="s">
        <v>154</v>
      </c>
      <c r="G23" s="320" t="s">
        <v>628</v>
      </c>
      <c r="H23" s="320" t="s">
        <v>598</v>
      </c>
      <c r="I23" s="316">
        <v>1996</v>
      </c>
      <c r="J23" s="316">
        <v>1286</v>
      </c>
      <c r="K23" s="106"/>
      <c r="L23" s="107"/>
      <c r="M23" s="108"/>
      <c r="N23" s="106"/>
      <c r="O23" s="107"/>
      <c r="P23" s="108"/>
      <c r="Q23" s="106"/>
      <c r="R23" s="107"/>
      <c r="S23" s="108"/>
      <c r="T23" s="106"/>
      <c r="U23" s="107"/>
      <c r="V23" s="108"/>
      <c r="W23" s="106"/>
      <c r="X23" s="107"/>
      <c r="Y23" s="108"/>
      <c r="Z23" s="106"/>
      <c r="AA23" s="107"/>
      <c r="AB23" s="108"/>
      <c r="AC23" s="106"/>
      <c r="AD23" s="107"/>
      <c r="AE23" s="108"/>
      <c r="AF23" s="106"/>
      <c r="AG23" s="107"/>
      <c r="AH23" s="108"/>
      <c r="AI23" s="106"/>
      <c r="AJ23" s="107"/>
      <c r="AK23" s="108"/>
      <c r="AL23" s="106"/>
      <c r="AM23" s="107"/>
      <c r="AN23" s="108"/>
      <c r="AO23" s="106"/>
      <c r="AP23" s="107"/>
      <c r="AQ23" s="108"/>
      <c r="AR23" s="106"/>
      <c r="AS23" s="107"/>
      <c r="AT23" s="108"/>
      <c r="AU23" s="109"/>
      <c r="AV23" s="347" t="s">
        <v>1194</v>
      </c>
      <c r="AW23" s="111"/>
    </row>
    <row r="24" spans="1:49" ht="42" customHeight="1">
      <c r="A24" s="25">
        <v>13</v>
      </c>
      <c r="B24" s="103"/>
      <c r="C24" s="103"/>
      <c r="D24" s="104"/>
      <c r="E24" s="104"/>
      <c r="F24" s="104"/>
      <c r="G24" s="104"/>
      <c r="H24" s="104"/>
      <c r="I24" s="104"/>
      <c r="J24" s="105"/>
      <c r="K24" s="115"/>
      <c r="L24" s="112"/>
      <c r="M24" s="113"/>
      <c r="N24" s="115"/>
      <c r="O24" s="112"/>
      <c r="P24" s="113"/>
      <c r="Q24" s="115"/>
      <c r="R24" s="112"/>
      <c r="S24" s="113"/>
      <c r="T24" s="115"/>
      <c r="U24" s="112"/>
      <c r="V24" s="113"/>
      <c r="W24" s="115"/>
      <c r="X24" s="112"/>
      <c r="Y24" s="113"/>
      <c r="Z24" s="115"/>
      <c r="AA24" s="112"/>
      <c r="AB24" s="113"/>
      <c r="AC24" s="115"/>
      <c r="AD24" s="112"/>
      <c r="AE24" s="113"/>
      <c r="AF24" s="115"/>
      <c r="AG24" s="112"/>
      <c r="AH24" s="113"/>
      <c r="AI24" s="115"/>
      <c r="AJ24" s="112"/>
      <c r="AK24" s="113"/>
      <c r="AL24" s="115"/>
      <c r="AM24" s="112"/>
      <c r="AN24" s="113"/>
      <c r="AO24" s="115"/>
      <c r="AP24" s="112"/>
      <c r="AQ24" s="113"/>
      <c r="AR24" s="115"/>
      <c r="AS24" s="112"/>
      <c r="AT24" s="113"/>
      <c r="AU24" s="109"/>
      <c r="AV24" s="114"/>
      <c r="AW24" s="111"/>
    </row>
    <row r="25" spans="1:49" ht="42" customHeight="1">
      <c r="A25" s="25">
        <v>14</v>
      </c>
      <c r="B25" s="103"/>
      <c r="C25" s="103"/>
      <c r="D25" s="104"/>
      <c r="E25" s="104"/>
      <c r="F25" s="104"/>
      <c r="G25" s="104"/>
      <c r="H25" s="104"/>
      <c r="I25" s="104"/>
      <c r="J25" s="105"/>
      <c r="K25" s="117"/>
      <c r="L25" s="107"/>
      <c r="M25" s="108"/>
      <c r="N25" s="117"/>
      <c r="O25" s="107"/>
      <c r="P25" s="108"/>
      <c r="Q25" s="117"/>
      <c r="R25" s="107"/>
      <c r="S25" s="108"/>
      <c r="T25" s="117"/>
      <c r="U25" s="107"/>
      <c r="V25" s="108"/>
      <c r="W25" s="117"/>
      <c r="X25" s="107"/>
      <c r="Y25" s="108"/>
      <c r="Z25" s="117"/>
      <c r="AA25" s="107"/>
      <c r="AB25" s="108"/>
      <c r="AC25" s="117"/>
      <c r="AD25" s="107"/>
      <c r="AE25" s="108"/>
      <c r="AF25" s="117"/>
      <c r="AG25" s="107"/>
      <c r="AH25" s="108"/>
      <c r="AI25" s="117"/>
      <c r="AJ25" s="107"/>
      <c r="AK25" s="108"/>
      <c r="AL25" s="117"/>
      <c r="AM25" s="107"/>
      <c r="AN25" s="108"/>
      <c r="AO25" s="117"/>
      <c r="AP25" s="107"/>
      <c r="AQ25" s="108"/>
      <c r="AR25" s="117"/>
      <c r="AS25" s="107"/>
      <c r="AT25" s="108"/>
      <c r="AU25" s="109"/>
      <c r="AV25" s="114"/>
      <c r="AW25" s="111"/>
    </row>
    <row r="26" spans="1:49" s="35" customFormat="1" ht="42" customHeight="1">
      <c r="A26" s="25">
        <v>15</v>
      </c>
      <c r="B26" s="103"/>
      <c r="C26" s="103"/>
      <c r="D26" s="104"/>
      <c r="E26" s="104"/>
      <c r="F26" s="104"/>
      <c r="G26" s="104"/>
      <c r="H26" s="104"/>
      <c r="I26" s="104"/>
      <c r="J26" s="105"/>
      <c r="K26" s="115"/>
      <c r="L26" s="112"/>
      <c r="M26" s="113"/>
      <c r="N26" s="115"/>
      <c r="O26" s="112"/>
      <c r="P26" s="113"/>
      <c r="Q26" s="115"/>
      <c r="R26" s="112"/>
      <c r="S26" s="113"/>
      <c r="T26" s="115"/>
      <c r="U26" s="112"/>
      <c r="V26" s="113"/>
      <c r="W26" s="115"/>
      <c r="X26" s="112"/>
      <c r="Y26" s="113"/>
      <c r="Z26" s="115"/>
      <c r="AA26" s="112"/>
      <c r="AB26" s="113"/>
      <c r="AC26" s="115"/>
      <c r="AD26" s="112"/>
      <c r="AE26" s="113"/>
      <c r="AF26" s="115"/>
      <c r="AG26" s="112"/>
      <c r="AH26" s="113"/>
      <c r="AI26" s="115"/>
      <c r="AJ26" s="112"/>
      <c r="AK26" s="113"/>
      <c r="AL26" s="115"/>
      <c r="AM26" s="112"/>
      <c r="AN26" s="113"/>
      <c r="AO26" s="115"/>
      <c r="AP26" s="112"/>
      <c r="AQ26" s="113"/>
      <c r="AR26" s="115"/>
      <c r="AS26" s="112"/>
      <c r="AT26" s="113"/>
      <c r="AU26" s="109"/>
      <c r="AV26" s="118"/>
      <c r="AW26" s="119"/>
    </row>
    <row r="27" spans="1:49" ht="42" customHeight="1">
      <c r="A27" s="25">
        <v>16</v>
      </c>
      <c r="B27" s="103"/>
      <c r="C27" s="103"/>
      <c r="D27" s="104"/>
      <c r="E27" s="104"/>
      <c r="F27" s="104"/>
      <c r="G27" s="104"/>
      <c r="H27" s="104"/>
      <c r="I27" s="104"/>
      <c r="J27" s="105"/>
      <c r="K27" s="117"/>
      <c r="L27" s="107"/>
      <c r="M27" s="108"/>
      <c r="N27" s="117"/>
      <c r="O27" s="107"/>
      <c r="P27" s="108"/>
      <c r="Q27" s="117"/>
      <c r="R27" s="107"/>
      <c r="S27" s="108"/>
      <c r="T27" s="117"/>
      <c r="U27" s="107"/>
      <c r="V27" s="108"/>
      <c r="W27" s="117"/>
      <c r="X27" s="107"/>
      <c r="Y27" s="108"/>
      <c r="Z27" s="117"/>
      <c r="AA27" s="107"/>
      <c r="AB27" s="108"/>
      <c r="AC27" s="117"/>
      <c r="AD27" s="107"/>
      <c r="AE27" s="108"/>
      <c r="AF27" s="117"/>
      <c r="AG27" s="107"/>
      <c r="AH27" s="108"/>
      <c r="AI27" s="117"/>
      <c r="AJ27" s="107"/>
      <c r="AK27" s="108"/>
      <c r="AL27" s="117"/>
      <c r="AM27" s="107"/>
      <c r="AN27" s="108"/>
      <c r="AO27" s="117"/>
      <c r="AP27" s="107"/>
      <c r="AQ27" s="108"/>
      <c r="AR27" s="117"/>
      <c r="AS27" s="107"/>
      <c r="AT27" s="108"/>
      <c r="AU27" s="109"/>
      <c r="AV27" s="118"/>
      <c r="AW27" s="119"/>
    </row>
    <row r="28" spans="1:49" ht="42" customHeight="1">
      <c r="A28" s="25">
        <v>17</v>
      </c>
      <c r="B28" s="103"/>
      <c r="C28" s="103"/>
      <c r="D28" s="104"/>
      <c r="E28" s="104"/>
      <c r="F28" s="104"/>
      <c r="G28" s="104"/>
      <c r="H28" s="104"/>
      <c r="I28" s="104"/>
      <c r="J28" s="105"/>
      <c r="K28" s="117"/>
      <c r="L28" s="112"/>
      <c r="M28" s="113"/>
      <c r="N28" s="117"/>
      <c r="O28" s="112"/>
      <c r="P28" s="113"/>
      <c r="Q28" s="117"/>
      <c r="R28" s="112"/>
      <c r="S28" s="113"/>
      <c r="T28" s="117"/>
      <c r="U28" s="112"/>
      <c r="V28" s="113"/>
      <c r="W28" s="117"/>
      <c r="X28" s="112"/>
      <c r="Y28" s="113"/>
      <c r="Z28" s="117"/>
      <c r="AA28" s="112"/>
      <c r="AB28" s="113"/>
      <c r="AC28" s="117"/>
      <c r="AD28" s="112"/>
      <c r="AE28" s="113"/>
      <c r="AF28" s="117"/>
      <c r="AG28" s="112"/>
      <c r="AH28" s="113"/>
      <c r="AI28" s="117"/>
      <c r="AJ28" s="112"/>
      <c r="AK28" s="113"/>
      <c r="AL28" s="117"/>
      <c r="AM28" s="112"/>
      <c r="AN28" s="113"/>
      <c r="AO28" s="117"/>
      <c r="AP28" s="112"/>
      <c r="AQ28" s="113"/>
      <c r="AR28" s="117"/>
      <c r="AS28" s="112"/>
      <c r="AT28" s="113"/>
      <c r="AU28" s="109"/>
      <c r="AV28" s="118"/>
      <c r="AW28" s="119"/>
    </row>
    <row r="29" spans="1:49" ht="42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22"/>
      <c r="K29" s="123"/>
      <c r="L29" s="84"/>
      <c r="M29" s="124"/>
      <c r="N29" s="123"/>
      <c r="O29" s="84"/>
      <c r="P29" s="124"/>
      <c r="Q29" s="123"/>
      <c r="R29" s="84"/>
      <c r="S29" s="124"/>
      <c r="T29" s="123"/>
      <c r="U29" s="84"/>
      <c r="V29" s="124"/>
      <c r="W29" s="123"/>
      <c r="X29" s="84"/>
      <c r="Y29" s="124"/>
      <c r="Z29" s="123"/>
      <c r="AA29" s="84"/>
      <c r="AB29" s="124"/>
      <c r="AC29" s="123"/>
      <c r="AD29" s="84"/>
      <c r="AE29" s="124"/>
      <c r="AF29" s="123"/>
      <c r="AG29" s="84"/>
      <c r="AH29" s="124"/>
      <c r="AI29" s="123"/>
      <c r="AJ29" s="84"/>
      <c r="AK29" s="124"/>
      <c r="AL29" s="123"/>
      <c r="AM29" s="84"/>
      <c r="AN29" s="124"/>
      <c r="AO29" s="123"/>
      <c r="AP29" s="84"/>
      <c r="AQ29" s="124"/>
      <c r="AR29" s="123"/>
      <c r="AS29" s="84"/>
      <c r="AT29" s="124"/>
      <c r="AU29" s="125"/>
      <c r="AV29" s="126"/>
      <c r="AW29" s="127"/>
    </row>
    <row r="30" spans="1:50" s="4" customFormat="1" ht="16.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6"/>
      <c r="AV30" s="57"/>
      <c r="AW30" s="58"/>
      <c r="AX30" s="59"/>
    </row>
    <row r="31" spans="1:50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24" t="s">
        <v>25</v>
      </c>
      <c r="AW31" s="524"/>
      <c r="AX31" s="59"/>
    </row>
    <row r="32" spans="1:50" s="4" customFormat="1" ht="19.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24"/>
      <c r="AW32" s="524"/>
      <c r="AX32" s="59"/>
    </row>
    <row r="33" spans="1:50" s="4" customFormat="1" ht="19.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524" t="s">
        <v>25</v>
      </c>
      <c r="AW33" s="524"/>
      <c r="AX33" s="59"/>
    </row>
    <row r="34" spans="1:50" s="4" customFormat="1" ht="19.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51"/>
      <c r="AW34" s="58"/>
      <c r="AX34" s="59"/>
    </row>
    <row r="35" spans="1:50" s="4" customFormat="1" ht="19.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524" t="s">
        <v>25</v>
      </c>
      <c r="AW35" s="524"/>
      <c r="AX35" s="59"/>
    </row>
    <row r="36" spans="1:50" s="4" customFormat="1" ht="19.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51"/>
      <c r="AW36" s="58" t="s">
        <v>28</v>
      </c>
      <c r="AX36" s="59"/>
    </row>
    <row r="37" spans="1:50" s="4" customFormat="1" ht="19.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51"/>
      <c r="AW37" s="62" t="s">
        <v>0</v>
      </c>
      <c r="AX37" s="59"/>
    </row>
  </sheetData>
  <sheetProtection/>
  <mergeCells count="41">
    <mergeCell ref="A2:D2"/>
    <mergeCell ref="I10:I11"/>
    <mergeCell ref="AV10:AV11"/>
    <mergeCell ref="AV32:AW32"/>
    <mergeCell ref="AL10:AN10"/>
    <mergeCell ref="AV31:AW31"/>
    <mergeCell ref="G8:AV8"/>
    <mergeCell ref="AI10:AK10"/>
    <mergeCell ref="A1:D1"/>
    <mergeCell ref="AF10:AH10"/>
    <mergeCell ref="A10:A11"/>
    <mergeCell ref="B10:B11"/>
    <mergeCell ref="D10:D11"/>
    <mergeCell ref="H10:H11"/>
    <mergeCell ref="D5:AU5"/>
    <mergeCell ref="A7:E7"/>
    <mergeCell ref="G9:AV9"/>
    <mergeCell ref="A8:E8"/>
    <mergeCell ref="AV35:AW35"/>
    <mergeCell ref="AV33:AW33"/>
    <mergeCell ref="Z10:AB10"/>
    <mergeCell ref="AC10:AE10"/>
    <mergeCell ref="A9:E9"/>
    <mergeCell ref="K10:M10"/>
    <mergeCell ref="G10:G11"/>
    <mergeCell ref="AW10:AW11"/>
    <mergeCell ref="E10:E11"/>
    <mergeCell ref="F10:F11"/>
    <mergeCell ref="W10:Y10"/>
    <mergeCell ref="G7:AV7"/>
    <mergeCell ref="Q10:S10"/>
    <mergeCell ref="A37:B37"/>
    <mergeCell ref="AR10:AT10"/>
    <mergeCell ref="A33:C33"/>
    <mergeCell ref="A35:C35"/>
    <mergeCell ref="N10:P10"/>
    <mergeCell ref="A36:B36"/>
    <mergeCell ref="T10:V10"/>
    <mergeCell ref="J10:J11"/>
    <mergeCell ref="AO10:AQ10"/>
    <mergeCell ref="A34:C34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37"/>
  <sheetViews>
    <sheetView zoomScale="80" zoomScaleNormal="80" zoomScalePageLayoutView="0" workbookViewId="0" topLeftCell="D10">
      <selection activeCell="E14" sqref="E14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8.125" style="41" customWidth="1"/>
    <col min="10" max="10" width="8.875" style="41" customWidth="1"/>
    <col min="11" max="46" width="3.125" style="41" customWidth="1"/>
    <col min="47" max="47" width="9.875" style="64" customWidth="1"/>
    <col min="48" max="48" width="7.625" style="41" customWidth="1"/>
    <col min="49" max="49" width="21.875" style="41" customWidth="1"/>
    <col min="50" max="16384" width="9.125" style="41" customWidth="1"/>
  </cols>
  <sheetData>
    <row r="1" spans="1:4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2"/>
      <c r="K2" s="344" t="s">
        <v>420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91" t="s">
        <v>308</v>
      </c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530" t="s">
        <v>300</v>
      </c>
      <c r="B7" s="531"/>
      <c r="C7" s="531"/>
      <c r="D7" s="531"/>
      <c r="E7" s="531"/>
      <c r="F7" s="17"/>
      <c r="G7" s="513" t="s">
        <v>890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311" t="s">
        <v>411</v>
      </c>
    </row>
    <row r="8" spans="1:50" s="21" customFormat="1" ht="21" customHeight="1" thickBot="1">
      <c r="A8" s="512" t="s">
        <v>929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312" t="s">
        <v>469</v>
      </c>
      <c r="AX8" s="20"/>
    </row>
    <row r="9" spans="1:5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19" t="s">
        <v>6</v>
      </c>
      <c r="AX9" s="20"/>
    </row>
    <row r="10" spans="1:4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40" t="s">
        <v>16</v>
      </c>
      <c r="K10" s="549"/>
      <c r="L10" s="550"/>
      <c r="M10" s="551"/>
      <c r="N10" s="549"/>
      <c r="O10" s="550"/>
      <c r="P10" s="551"/>
      <c r="Q10" s="549"/>
      <c r="R10" s="550"/>
      <c r="S10" s="551"/>
      <c r="T10" s="549"/>
      <c r="U10" s="550"/>
      <c r="V10" s="551"/>
      <c r="W10" s="549"/>
      <c r="X10" s="550"/>
      <c r="Y10" s="551"/>
      <c r="Z10" s="549"/>
      <c r="AA10" s="550"/>
      <c r="AB10" s="551"/>
      <c r="AC10" s="549"/>
      <c r="AD10" s="550"/>
      <c r="AE10" s="551"/>
      <c r="AF10" s="549"/>
      <c r="AG10" s="550"/>
      <c r="AH10" s="551"/>
      <c r="AI10" s="549"/>
      <c r="AJ10" s="550"/>
      <c r="AK10" s="551"/>
      <c r="AL10" s="549"/>
      <c r="AM10" s="550"/>
      <c r="AN10" s="551"/>
      <c r="AO10" s="549"/>
      <c r="AP10" s="550"/>
      <c r="AQ10" s="551"/>
      <c r="AR10" s="549"/>
      <c r="AS10" s="550"/>
      <c r="AT10" s="551"/>
      <c r="AU10" s="92" t="s">
        <v>36</v>
      </c>
      <c r="AV10" s="545" t="s">
        <v>37</v>
      </c>
      <c r="AW10" s="526" t="s">
        <v>19</v>
      </c>
    </row>
    <row r="11" spans="1:4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95">
        <v>1</v>
      </c>
      <c r="L11" s="94">
        <v>2</v>
      </c>
      <c r="M11" s="96">
        <v>3</v>
      </c>
      <c r="N11" s="95">
        <v>1</v>
      </c>
      <c r="O11" s="94">
        <v>2</v>
      </c>
      <c r="P11" s="96">
        <v>3</v>
      </c>
      <c r="Q11" s="95">
        <v>1</v>
      </c>
      <c r="R11" s="94">
        <v>2</v>
      </c>
      <c r="S11" s="96">
        <v>3</v>
      </c>
      <c r="T11" s="95">
        <v>1</v>
      </c>
      <c r="U11" s="94">
        <v>2</v>
      </c>
      <c r="V11" s="96">
        <v>3</v>
      </c>
      <c r="W11" s="95">
        <v>1</v>
      </c>
      <c r="X11" s="94">
        <v>2</v>
      </c>
      <c r="Y11" s="96">
        <v>3</v>
      </c>
      <c r="Z11" s="95">
        <v>1</v>
      </c>
      <c r="AA11" s="94">
        <v>2</v>
      </c>
      <c r="AB11" s="96">
        <v>3</v>
      </c>
      <c r="AC11" s="95">
        <v>1</v>
      </c>
      <c r="AD11" s="94">
        <v>2</v>
      </c>
      <c r="AE11" s="96">
        <v>3</v>
      </c>
      <c r="AF11" s="95">
        <v>1</v>
      </c>
      <c r="AG11" s="94">
        <v>2</v>
      </c>
      <c r="AH11" s="96">
        <v>3</v>
      </c>
      <c r="AI11" s="95">
        <v>1</v>
      </c>
      <c r="AJ11" s="94">
        <v>2</v>
      </c>
      <c r="AK11" s="96">
        <v>3</v>
      </c>
      <c r="AL11" s="95">
        <v>1</v>
      </c>
      <c r="AM11" s="94">
        <v>2</v>
      </c>
      <c r="AN11" s="96">
        <v>3</v>
      </c>
      <c r="AO11" s="95">
        <v>1</v>
      </c>
      <c r="AP11" s="94">
        <v>2</v>
      </c>
      <c r="AQ11" s="96">
        <v>3</v>
      </c>
      <c r="AR11" s="95">
        <v>1</v>
      </c>
      <c r="AS11" s="94">
        <v>2</v>
      </c>
      <c r="AT11" s="96">
        <v>3</v>
      </c>
      <c r="AU11" s="97" t="s">
        <v>18</v>
      </c>
      <c r="AV11" s="558"/>
      <c r="AW11" s="554"/>
    </row>
    <row r="12" spans="1:49" s="31" customFormat="1" ht="42" customHeight="1">
      <c r="A12" s="98">
        <v>1</v>
      </c>
      <c r="B12" s="315">
        <v>150</v>
      </c>
      <c r="C12" s="319">
        <v>1</v>
      </c>
      <c r="D12" s="316" t="s">
        <v>924</v>
      </c>
      <c r="E12" s="316" t="s">
        <v>92</v>
      </c>
      <c r="F12" s="316" t="s">
        <v>90</v>
      </c>
      <c r="G12" s="316" t="s">
        <v>925</v>
      </c>
      <c r="H12" s="316" t="s">
        <v>512</v>
      </c>
      <c r="I12" s="317">
        <v>1997</v>
      </c>
      <c r="J12" s="317">
        <v>2155</v>
      </c>
      <c r="K12" s="420"/>
      <c r="L12" s="422"/>
      <c r="M12" s="423"/>
      <c r="N12" s="420"/>
      <c r="O12" s="422"/>
      <c r="P12" s="423"/>
      <c r="Q12" s="420"/>
      <c r="R12" s="422"/>
      <c r="S12" s="423"/>
      <c r="T12" s="420"/>
      <c r="U12" s="422"/>
      <c r="V12" s="423"/>
      <c r="W12" s="420"/>
      <c r="X12" s="422"/>
      <c r="Y12" s="423"/>
      <c r="Z12" s="420"/>
      <c r="AA12" s="422"/>
      <c r="AB12" s="423"/>
      <c r="AC12" s="420"/>
      <c r="AD12" s="422"/>
      <c r="AE12" s="423"/>
      <c r="AF12" s="420"/>
      <c r="AG12" s="422"/>
      <c r="AH12" s="423"/>
      <c r="AI12" s="420"/>
      <c r="AJ12" s="422"/>
      <c r="AK12" s="423"/>
      <c r="AL12" s="420"/>
      <c r="AM12" s="422"/>
      <c r="AN12" s="423"/>
      <c r="AO12" s="420"/>
      <c r="AP12" s="422"/>
      <c r="AQ12" s="423"/>
      <c r="AR12" s="420"/>
      <c r="AS12" s="422"/>
      <c r="AT12" s="423"/>
      <c r="AU12" s="436">
        <v>2</v>
      </c>
      <c r="AV12" s="437">
        <v>1</v>
      </c>
      <c r="AW12" s="102"/>
    </row>
    <row r="13" spans="1:49" s="31" customFormat="1" ht="42" customHeight="1">
      <c r="A13" s="25">
        <v>2</v>
      </c>
      <c r="B13" s="315">
        <v>149</v>
      </c>
      <c r="C13" s="319">
        <v>2</v>
      </c>
      <c r="D13" s="324" t="s">
        <v>307</v>
      </c>
      <c r="E13" s="324" t="s">
        <v>128</v>
      </c>
      <c r="F13" s="324" t="s">
        <v>175</v>
      </c>
      <c r="G13" s="324" t="s">
        <v>303</v>
      </c>
      <c r="H13" s="318" t="s">
        <v>84</v>
      </c>
      <c r="I13" s="315">
        <v>1998</v>
      </c>
      <c r="J13" s="315">
        <v>2337</v>
      </c>
      <c r="K13" s="117"/>
      <c r="L13" s="112"/>
      <c r="M13" s="113"/>
      <c r="N13" s="117"/>
      <c r="O13" s="112"/>
      <c r="P13" s="113"/>
      <c r="Q13" s="117"/>
      <c r="R13" s="112"/>
      <c r="S13" s="113"/>
      <c r="T13" s="117"/>
      <c r="U13" s="112"/>
      <c r="V13" s="113"/>
      <c r="W13" s="117"/>
      <c r="X13" s="112"/>
      <c r="Y13" s="113"/>
      <c r="Z13" s="117"/>
      <c r="AA13" s="112"/>
      <c r="AB13" s="113"/>
      <c r="AC13" s="117"/>
      <c r="AD13" s="112"/>
      <c r="AE13" s="113"/>
      <c r="AF13" s="117"/>
      <c r="AG13" s="112"/>
      <c r="AH13" s="113"/>
      <c r="AI13" s="117"/>
      <c r="AJ13" s="112"/>
      <c r="AK13" s="113"/>
      <c r="AL13" s="117"/>
      <c r="AM13" s="112"/>
      <c r="AN13" s="113"/>
      <c r="AO13" s="117"/>
      <c r="AP13" s="112"/>
      <c r="AQ13" s="113"/>
      <c r="AR13" s="117"/>
      <c r="AS13" s="112"/>
      <c r="AT13" s="113"/>
      <c r="AU13" s="380">
        <v>1.89</v>
      </c>
      <c r="AV13" s="435">
        <v>2</v>
      </c>
      <c r="AW13" s="111"/>
    </row>
    <row r="14" spans="1:49" s="35" customFormat="1" ht="42" customHeight="1">
      <c r="A14" s="25">
        <v>3</v>
      </c>
      <c r="B14" s="315">
        <v>207</v>
      </c>
      <c r="C14" s="319">
        <v>3</v>
      </c>
      <c r="D14" s="316" t="s">
        <v>926</v>
      </c>
      <c r="E14" s="316" t="s">
        <v>927</v>
      </c>
      <c r="F14" s="316" t="s">
        <v>147</v>
      </c>
      <c r="G14" s="316" t="s">
        <v>928</v>
      </c>
      <c r="H14" s="316" t="s">
        <v>441</v>
      </c>
      <c r="I14" s="317">
        <v>1996</v>
      </c>
      <c r="J14" s="342"/>
      <c r="K14" s="117"/>
      <c r="L14" s="107"/>
      <c r="M14" s="108"/>
      <c r="N14" s="117"/>
      <c r="O14" s="107"/>
      <c r="P14" s="108"/>
      <c r="Q14" s="117"/>
      <c r="R14" s="107"/>
      <c r="S14" s="108"/>
      <c r="T14" s="117"/>
      <c r="U14" s="107"/>
      <c r="V14" s="108"/>
      <c r="W14" s="117"/>
      <c r="X14" s="107"/>
      <c r="Y14" s="108"/>
      <c r="Z14" s="117"/>
      <c r="AA14" s="107"/>
      <c r="AB14" s="108"/>
      <c r="AC14" s="117"/>
      <c r="AD14" s="107"/>
      <c r="AE14" s="108"/>
      <c r="AF14" s="117"/>
      <c r="AG14" s="107"/>
      <c r="AH14" s="108"/>
      <c r="AI14" s="117"/>
      <c r="AJ14" s="107"/>
      <c r="AK14" s="108"/>
      <c r="AL14" s="117"/>
      <c r="AM14" s="107"/>
      <c r="AN14" s="108"/>
      <c r="AO14" s="117"/>
      <c r="AP14" s="107"/>
      <c r="AQ14" s="108"/>
      <c r="AR14" s="117"/>
      <c r="AS14" s="107"/>
      <c r="AT14" s="108"/>
      <c r="AU14" s="380">
        <v>1.89</v>
      </c>
      <c r="AV14" s="435">
        <v>3</v>
      </c>
      <c r="AW14" s="111"/>
    </row>
    <row r="15" spans="1:49" s="35" customFormat="1" ht="42" customHeight="1">
      <c r="A15" s="25">
        <v>4</v>
      </c>
      <c r="B15" s="315">
        <v>273</v>
      </c>
      <c r="C15" s="319">
        <v>4</v>
      </c>
      <c r="D15" s="316" t="s">
        <v>922</v>
      </c>
      <c r="E15" s="316" t="s">
        <v>844</v>
      </c>
      <c r="F15" s="316" t="s">
        <v>93</v>
      </c>
      <c r="G15" s="316" t="s">
        <v>923</v>
      </c>
      <c r="H15" s="316" t="s">
        <v>522</v>
      </c>
      <c r="I15" s="317">
        <v>1997</v>
      </c>
      <c r="J15" s="317">
        <v>1111</v>
      </c>
      <c r="K15" s="115"/>
      <c r="L15" s="112"/>
      <c r="M15" s="113"/>
      <c r="N15" s="115"/>
      <c r="O15" s="112"/>
      <c r="P15" s="113"/>
      <c r="Q15" s="115"/>
      <c r="R15" s="112"/>
      <c r="S15" s="113"/>
      <c r="T15" s="115"/>
      <c r="U15" s="112"/>
      <c r="V15" s="113"/>
      <c r="W15" s="115"/>
      <c r="X15" s="112"/>
      <c r="Y15" s="113"/>
      <c r="Z15" s="115"/>
      <c r="AA15" s="112"/>
      <c r="AB15" s="113"/>
      <c r="AC15" s="115"/>
      <c r="AD15" s="112"/>
      <c r="AE15" s="113"/>
      <c r="AF15" s="115"/>
      <c r="AG15" s="112"/>
      <c r="AH15" s="113"/>
      <c r="AI15" s="115"/>
      <c r="AJ15" s="112"/>
      <c r="AK15" s="113"/>
      <c r="AL15" s="115"/>
      <c r="AM15" s="112"/>
      <c r="AN15" s="113"/>
      <c r="AO15" s="115"/>
      <c r="AP15" s="112"/>
      <c r="AQ15" s="113"/>
      <c r="AR15" s="115"/>
      <c r="AS15" s="112"/>
      <c r="AT15" s="113"/>
      <c r="AU15" s="380">
        <v>1.89</v>
      </c>
      <c r="AV15" s="435">
        <v>4</v>
      </c>
      <c r="AW15" s="111"/>
    </row>
    <row r="16" spans="1:49" s="35" customFormat="1" ht="42" customHeight="1">
      <c r="A16" s="25">
        <v>5</v>
      </c>
      <c r="B16" s="315">
        <v>199</v>
      </c>
      <c r="C16" s="319">
        <v>5</v>
      </c>
      <c r="D16" s="316" t="s">
        <v>509</v>
      </c>
      <c r="E16" s="316" t="s">
        <v>410</v>
      </c>
      <c r="F16" s="316" t="s">
        <v>510</v>
      </c>
      <c r="G16" s="316" t="s">
        <v>511</v>
      </c>
      <c r="H16" s="316" t="s">
        <v>512</v>
      </c>
      <c r="I16" s="317">
        <v>1997</v>
      </c>
      <c r="J16" s="317">
        <v>1951</v>
      </c>
      <c r="K16" s="115"/>
      <c r="L16" s="107"/>
      <c r="M16" s="108"/>
      <c r="N16" s="115"/>
      <c r="O16" s="107"/>
      <c r="P16" s="108"/>
      <c r="Q16" s="115"/>
      <c r="R16" s="107"/>
      <c r="S16" s="108"/>
      <c r="T16" s="115"/>
      <c r="U16" s="107"/>
      <c r="V16" s="108"/>
      <c r="W16" s="115"/>
      <c r="X16" s="107"/>
      <c r="Y16" s="108"/>
      <c r="Z16" s="115"/>
      <c r="AA16" s="107"/>
      <c r="AB16" s="108"/>
      <c r="AC16" s="115"/>
      <c r="AD16" s="107"/>
      <c r="AE16" s="108"/>
      <c r="AF16" s="115"/>
      <c r="AG16" s="107"/>
      <c r="AH16" s="108"/>
      <c r="AI16" s="115"/>
      <c r="AJ16" s="107"/>
      <c r="AK16" s="108"/>
      <c r="AL16" s="115"/>
      <c r="AM16" s="107"/>
      <c r="AN16" s="108"/>
      <c r="AO16" s="115"/>
      <c r="AP16" s="107"/>
      <c r="AQ16" s="108"/>
      <c r="AR16" s="115"/>
      <c r="AS16" s="107"/>
      <c r="AT16" s="108"/>
      <c r="AU16" s="380">
        <v>1.86</v>
      </c>
      <c r="AV16" s="347">
        <v>5</v>
      </c>
      <c r="AW16" s="116"/>
    </row>
    <row r="17" spans="1:49" s="35" customFormat="1" ht="42" customHeight="1">
      <c r="A17" s="25">
        <v>6</v>
      </c>
      <c r="B17" s="315">
        <v>272</v>
      </c>
      <c r="C17" s="319">
        <v>6</v>
      </c>
      <c r="D17" s="316" t="s">
        <v>919</v>
      </c>
      <c r="E17" s="316" t="s">
        <v>920</v>
      </c>
      <c r="F17" s="316" t="s">
        <v>93</v>
      </c>
      <c r="G17" s="316" t="s">
        <v>921</v>
      </c>
      <c r="H17" s="343" t="s">
        <v>805</v>
      </c>
      <c r="I17" s="317">
        <v>1996</v>
      </c>
      <c r="J17" s="317">
        <v>1013</v>
      </c>
      <c r="K17" s="117"/>
      <c r="L17" s="107"/>
      <c r="M17" s="108"/>
      <c r="N17" s="117"/>
      <c r="O17" s="107"/>
      <c r="P17" s="108"/>
      <c r="Q17" s="117"/>
      <c r="R17" s="107"/>
      <c r="S17" s="108"/>
      <c r="T17" s="117"/>
      <c r="U17" s="107"/>
      <c r="V17" s="108"/>
      <c r="W17" s="117"/>
      <c r="X17" s="107"/>
      <c r="Y17" s="108"/>
      <c r="Z17" s="117"/>
      <c r="AA17" s="107"/>
      <c r="AB17" s="108"/>
      <c r="AC17" s="117"/>
      <c r="AD17" s="107"/>
      <c r="AE17" s="108"/>
      <c r="AF17" s="117"/>
      <c r="AG17" s="107"/>
      <c r="AH17" s="108"/>
      <c r="AI17" s="117"/>
      <c r="AJ17" s="107"/>
      <c r="AK17" s="108"/>
      <c r="AL17" s="117"/>
      <c r="AM17" s="107"/>
      <c r="AN17" s="108"/>
      <c r="AO17" s="117"/>
      <c r="AP17" s="107"/>
      <c r="AQ17" s="108"/>
      <c r="AR17" s="117"/>
      <c r="AS17" s="107"/>
      <c r="AT17" s="108"/>
      <c r="AU17" s="380">
        <v>1.86</v>
      </c>
      <c r="AV17" s="347">
        <v>6</v>
      </c>
      <c r="AW17" s="116"/>
    </row>
    <row r="18" spans="1:49" ht="42" customHeight="1">
      <c r="A18" s="25">
        <v>7</v>
      </c>
      <c r="B18" s="315">
        <v>195</v>
      </c>
      <c r="C18" s="319">
        <v>7</v>
      </c>
      <c r="D18" s="316" t="s">
        <v>305</v>
      </c>
      <c r="E18" s="316" t="s">
        <v>122</v>
      </c>
      <c r="F18" s="316" t="s">
        <v>126</v>
      </c>
      <c r="G18" s="316" t="s">
        <v>124</v>
      </c>
      <c r="H18" s="318" t="s">
        <v>121</v>
      </c>
      <c r="I18" s="317" t="s">
        <v>243</v>
      </c>
      <c r="J18" s="317">
        <v>2005</v>
      </c>
      <c r="K18" s="106"/>
      <c r="L18" s="112"/>
      <c r="M18" s="113"/>
      <c r="N18" s="106"/>
      <c r="O18" s="112"/>
      <c r="P18" s="113"/>
      <c r="Q18" s="106"/>
      <c r="R18" s="112"/>
      <c r="S18" s="113"/>
      <c r="T18" s="106"/>
      <c r="U18" s="112"/>
      <c r="V18" s="113"/>
      <c r="W18" s="106"/>
      <c r="X18" s="112"/>
      <c r="Y18" s="113"/>
      <c r="Z18" s="106"/>
      <c r="AA18" s="112"/>
      <c r="AB18" s="113"/>
      <c r="AC18" s="106"/>
      <c r="AD18" s="112"/>
      <c r="AE18" s="113"/>
      <c r="AF18" s="106"/>
      <c r="AG18" s="112"/>
      <c r="AH18" s="113"/>
      <c r="AI18" s="106"/>
      <c r="AJ18" s="112"/>
      <c r="AK18" s="113"/>
      <c r="AL18" s="106"/>
      <c r="AM18" s="112"/>
      <c r="AN18" s="113"/>
      <c r="AO18" s="106"/>
      <c r="AP18" s="112"/>
      <c r="AQ18" s="113"/>
      <c r="AR18" s="106"/>
      <c r="AS18" s="112"/>
      <c r="AT18" s="113"/>
      <c r="AU18" s="380">
        <v>1.83</v>
      </c>
      <c r="AV18" s="347">
        <v>7</v>
      </c>
      <c r="AW18" s="116"/>
    </row>
    <row r="19" spans="1:49" s="31" customFormat="1" ht="42" customHeight="1">
      <c r="A19" s="25">
        <v>8</v>
      </c>
      <c r="B19" s="315">
        <v>206</v>
      </c>
      <c r="C19" s="319">
        <v>8</v>
      </c>
      <c r="D19" s="316" t="s">
        <v>915</v>
      </c>
      <c r="E19" s="316" t="s">
        <v>97</v>
      </c>
      <c r="F19" s="316" t="s">
        <v>916</v>
      </c>
      <c r="G19" s="316" t="s">
        <v>662</v>
      </c>
      <c r="H19" s="343" t="s">
        <v>512</v>
      </c>
      <c r="I19" s="317">
        <v>1998</v>
      </c>
      <c r="J19" s="317">
        <v>1976</v>
      </c>
      <c r="K19" s="115"/>
      <c r="L19" s="107"/>
      <c r="M19" s="108"/>
      <c r="N19" s="115"/>
      <c r="O19" s="107"/>
      <c r="P19" s="108"/>
      <c r="Q19" s="115"/>
      <c r="R19" s="107"/>
      <c r="S19" s="108"/>
      <c r="T19" s="115"/>
      <c r="U19" s="107"/>
      <c r="V19" s="108"/>
      <c r="W19" s="115"/>
      <c r="X19" s="107"/>
      <c r="Y19" s="108"/>
      <c r="Z19" s="115"/>
      <c r="AA19" s="107"/>
      <c r="AB19" s="108"/>
      <c r="AC19" s="115"/>
      <c r="AD19" s="107"/>
      <c r="AE19" s="108"/>
      <c r="AF19" s="115"/>
      <c r="AG19" s="107"/>
      <c r="AH19" s="108"/>
      <c r="AI19" s="115"/>
      <c r="AJ19" s="107"/>
      <c r="AK19" s="108"/>
      <c r="AL19" s="115"/>
      <c r="AM19" s="107"/>
      <c r="AN19" s="108"/>
      <c r="AO19" s="115"/>
      <c r="AP19" s="107"/>
      <c r="AQ19" s="108"/>
      <c r="AR19" s="115"/>
      <c r="AS19" s="107"/>
      <c r="AT19" s="108"/>
      <c r="AU19" s="380">
        <v>1.83</v>
      </c>
      <c r="AV19" s="435">
        <v>8</v>
      </c>
      <c r="AW19" s="116"/>
    </row>
    <row r="20" spans="1:49" s="31" customFormat="1" ht="42" customHeight="1">
      <c r="A20" s="25">
        <v>9</v>
      </c>
      <c r="B20" s="315">
        <v>171</v>
      </c>
      <c r="C20" s="319">
        <v>9</v>
      </c>
      <c r="D20" s="316" t="s">
        <v>305</v>
      </c>
      <c r="E20" s="316" t="s">
        <v>280</v>
      </c>
      <c r="F20" s="316" t="s">
        <v>150</v>
      </c>
      <c r="G20" s="316" t="s">
        <v>306</v>
      </c>
      <c r="H20" s="318" t="s">
        <v>121</v>
      </c>
      <c r="I20" s="317" t="s">
        <v>139</v>
      </c>
      <c r="J20" s="317">
        <v>3420</v>
      </c>
      <c r="K20" s="106"/>
      <c r="L20" s="107"/>
      <c r="M20" s="108"/>
      <c r="N20" s="106"/>
      <c r="O20" s="107"/>
      <c r="P20" s="108"/>
      <c r="Q20" s="106"/>
      <c r="R20" s="107"/>
      <c r="S20" s="108"/>
      <c r="T20" s="106"/>
      <c r="U20" s="107"/>
      <c r="V20" s="108"/>
      <c r="W20" s="106"/>
      <c r="X20" s="107"/>
      <c r="Y20" s="108"/>
      <c r="Z20" s="106"/>
      <c r="AA20" s="107"/>
      <c r="AB20" s="108"/>
      <c r="AC20" s="106"/>
      <c r="AD20" s="107"/>
      <c r="AE20" s="108"/>
      <c r="AF20" s="106"/>
      <c r="AG20" s="107"/>
      <c r="AH20" s="108"/>
      <c r="AI20" s="106"/>
      <c r="AJ20" s="107"/>
      <c r="AK20" s="108"/>
      <c r="AL20" s="106"/>
      <c r="AM20" s="107"/>
      <c r="AN20" s="108"/>
      <c r="AO20" s="106"/>
      <c r="AP20" s="107"/>
      <c r="AQ20" s="108"/>
      <c r="AR20" s="106"/>
      <c r="AS20" s="107"/>
      <c r="AT20" s="108"/>
      <c r="AU20" s="380">
        <v>1.8</v>
      </c>
      <c r="AV20" s="347">
        <v>9</v>
      </c>
      <c r="AW20" s="111"/>
    </row>
    <row r="21" spans="1:49" s="31" customFormat="1" ht="42" customHeight="1">
      <c r="A21" s="25">
        <v>10</v>
      </c>
      <c r="B21" s="315">
        <v>271</v>
      </c>
      <c r="C21" s="319">
        <v>10</v>
      </c>
      <c r="D21" s="316" t="s">
        <v>917</v>
      </c>
      <c r="E21" s="316" t="s">
        <v>117</v>
      </c>
      <c r="F21" s="316"/>
      <c r="G21" s="316"/>
      <c r="H21" s="316" t="s">
        <v>467</v>
      </c>
      <c r="I21" s="317">
        <v>1997</v>
      </c>
      <c r="J21" s="317"/>
      <c r="K21" s="115"/>
      <c r="L21" s="112"/>
      <c r="M21" s="113"/>
      <c r="N21" s="115"/>
      <c r="O21" s="112"/>
      <c r="P21" s="113"/>
      <c r="Q21" s="115"/>
      <c r="R21" s="112"/>
      <c r="S21" s="113"/>
      <c r="T21" s="115"/>
      <c r="U21" s="112"/>
      <c r="V21" s="113"/>
      <c r="W21" s="115"/>
      <c r="X21" s="112"/>
      <c r="Y21" s="113"/>
      <c r="Z21" s="115"/>
      <c r="AA21" s="112"/>
      <c r="AB21" s="113"/>
      <c r="AC21" s="115"/>
      <c r="AD21" s="112"/>
      <c r="AE21" s="113"/>
      <c r="AF21" s="115"/>
      <c r="AG21" s="112"/>
      <c r="AH21" s="113"/>
      <c r="AI21" s="115"/>
      <c r="AJ21" s="112"/>
      <c r="AK21" s="113"/>
      <c r="AL21" s="115"/>
      <c r="AM21" s="112"/>
      <c r="AN21" s="113"/>
      <c r="AO21" s="115"/>
      <c r="AP21" s="112"/>
      <c r="AQ21" s="113"/>
      <c r="AR21" s="115"/>
      <c r="AS21" s="112"/>
      <c r="AT21" s="113"/>
      <c r="AU21" s="380">
        <v>1.8</v>
      </c>
      <c r="AV21" s="347">
        <v>9</v>
      </c>
      <c r="AW21" s="111"/>
    </row>
    <row r="22" spans="1:49" s="31" customFormat="1" ht="42" customHeight="1">
      <c r="A22" s="25">
        <v>11</v>
      </c>
      <c r="B22" s="315">
        <v>121</v>
      </c>
      <c r="C22" s="319">
        <v>11</v>
      </c>
      <c r="D22" s="316" t="s">
        <v>918</v>
      </c>
      <c r="E22" s="316" t="s">
        <v>203</v>
      </c>
      <c r="F22" s="316" t="s">
        <v>117</v>
      </c>
      <c r="G22" s="316" t="s">
        <v>691</v>
      </c>
      <c r="H22" s="343" t="s">
        <v>465</v>
      </c>
      <c r="I22" s="317">
        <v>1996</v>
      </c>
      <c r="J22" s="317">
        <v>1883</v>
      </c>
      <c r="K22" s="115"/>
      <c r="L22" s="112"/>
      <c r="M22" s="113"/>
      <c r="N22" s="115"/>
      <c r="O22" s="112"/>
      <c r="P22" s="113"/>
      <c r="Q22" s="115"/>
      <c r="R22" s="112"/>
      <c r="S22" s="113"/>
      <c r="T22" s="115"/>
      <c r="U22" s="112"/>
      <c r="V22" s="113"/>
      <c r="W22" s="115"/>
      <c r="X22" s="112"/>
      <c r="Y22" s="113"/>
      <c r="Z22" s="115"/>
      <c r="AA22" s="112"/>
      <c r="AB22" s="113"/>
      <c r="AC22" s="115"/>
      <c r="AD22" s="112"/>
      <c r="AE22" s="113"/>
      <c r="AF22" s="115"/>
      <c r="AG22" s="112"/>
      <c r="AH22" s="113"/>
      <c r="AI22" s="115"/>
      <c r="AJ22" s="112"/>
      <c r="AK22" s="113"/>
      <c r="AL22" s="115"/>
      <c r="AM22" s="112"/>
      <c r="AN22" s="113"/>
      <c r="AO22" s="115"/>
      <c r="AP22" s="112"/>
      <c r="AQ22" s="113"/>
      <c r="AR22" s="115"/>
      <c r="AS22" s="112"/>
      <c r="AT22" s="113"/>
      <c r="AU22" s="380">
        <v>1.8</v>
      </c>
      <c r="AV22" s="347">
        <v>9</v>
      </c>
      <c r="AW22" s="111"/>
    </row>
    <row r="23" spans="1:49" s="35" customFormat="1" ht="42" customHeight="1">
      <c r="A23" s="25">
        <v>12</v>
      </c>
      <c r="B23" s="315">
        <v>237</v>
      </c>
      <c r="C23" s="319">
        <v>12</v>
      </c>
      <c r="D23" s="316" t="s">
        <v>913</v>
      </c>
      <c r="E23" s="316" t="s">
        <v>282</v>
      </c>
      <c r="F23" s="316" t="s">
        <v>93</v>
      </c>
      <c r="G23" s="316" t="s">
        <v>914</v>
      </c>
      <c r="H23" s="343" t="s">
        <v>805</v>
      </c>
      <c r="I23" s="317">
        <v>1998</v>
      </c>
      <c r="J23" s="317">
        <v>1669</v>
      </c>
      <c r="K23" s="106"/>
      <c r="L23" s="112"/>
      <c r="M23" s="113"/>
      <c r="N23" s="106"/>
      <c r="O23" s="112"/>
      <c r="P23" s="113"/>
      <c r="Q23" s="106"/>
      <c r="R23" s="112"/>
      <c r="S23" s="113"/>
      <c r="T23" s="106"/>
      <c r="U23" s="112"/>
      <c r="V23" s="113"/>
      <c r="W23" s="106"/>
      <c r="X23" s="112"/>
      <c r="Y23" s="113"/>
      <c r="Z23" s="106"/>
      <c r="AA23" s="112"/>
      <c r="AB23" s="113"/>
      <c r="AC23" s="106"/>
      <c r="AD23" s="112"/>
      <c r="AE23" s="113"/>
      <c r="AF23" s="106"/>
      <c r="AG23" s="112"/>
      <c r="AH23" s="113"/>
      <c r="AI23" s="106"/>
      <c r="AJ23" s="112"/>
      <c r="AK23" s="113"/>
      <c r="AL23" s="106"/>
      <c r="AM23" s="112"/>
      <c r="AN23" s="113"/>
      <c r="AO23" s="106"/>
      <c r="AP23" s="112"/>
      <c r="AQ23" s="113"/>
      <c r="AR23" s="106"/>
      <c r="AS23" s="112"/>
      <c r="AT23" s="113"/>
      <c r="AU23" s="380">
        <v>1.77</v>
      </c>
      <c r="AV23" s="435">
        <v>12</v>
      </c>
      <c r="AW23" s="111"/>
    </row>
    <row r="24" spans="1:49" ht="42" customHeight="1">
      <c r="A24" s="25">
        <v>13</v>
      </c>
      <c r="B24" s="103"/>
      <c r="C24" s="103"/>
      <c r="D24" s="104"/>
      <c r="E24" s="104"/>
      <c r="F24" s="104"/>
      <c r="G24" s="104"/>
      <c r="H24" s="104"/>
      <c r="I24" s="104"/>
      <c r="J24" s="105"/>
      <c r="K24" s="115"/>
      <c r="L24" s="112"/>
      <c r="M24" s="113"/>
      <c r="N24" s="115"/>
      <c r="O24" s="112"/>
      <c r="P24" s="113"/>
      <c r="Q24" s="115"/>
      <c r="R24" s="112"/>
      <c r="S24" s="113"/>
      <c r="T24" s="115"/>
      <c r="U24" s="112"/>
      <c r="V24" s="113"/>
      <c r="W24" s="115"/>
      <c r="X24" s="112"/>
      <c r="Y24" s="113"/>
      <c r="Z24" s="115"/>
      <c r="AA24" s="112"/>
      <c r="AB24" s="113"/>
      <c r="AC24" s="115"/>
      <c r="AD24" s="112"/>
      <c r="AE24" s="113"/>
      <c r="AF24" s="115"/>
      <c r="AG24" s="112"/>
      <c r="AH24" s="113"/>
      <c r="AI24" s="115"/>
      <c r="AJ24" s="112"/>
      <c r="AK24" s="113"/>
      <c r="AL24" s="115"/>
      <c r="AM24" s="112"/>
      <c r="AN24" s="113"/>
      <c r="AO24" s="115"/>
      <c r="AP24" s="112"/>
      <c r="AQ24" s="113"/>
      <c r="AR24" s="115"/>
      <c r="AS24" s="112"/>
      <c r="AT24" s="113"/>
      <c r="AU24" s="109"/>
      <c r="AV24" s="114"/>
      <c r="AW24" s="111"/>
    </row>
    <row r="25" spans="1:49" ht="42" customHeight="1">
      <c r="A25" s="25">
        <v>14</v>
      </c>
      <c r="B25" s="103"/>
      <c r="C25" s="103"/>
      <c r="D25" s="104"/>
      <c r="E25" s="104"/>
      <c r="F25" s="104"/>
      <c r="G25" s="104"/>
      <c r="H25" s="104"/>
      <c r="I25" s="104"/>
      <c r="J25" s="105"/>
      <c r="K25" s="117"/>
      <c r="L25" s="107"/>
      <c r="M25" s="108"/>
      <c r="N25" s="117"/>
      <c r="O25" s="107"/>
      <c r="P25" s="108"/>
      <c r="Q25" s="117"/>
      <c r="R25" s="107"/>
      <c r="S25" s="108"/>
      <c r="T25" s="117"/>
      <c r="U25" s="107"/>
      <c r="V25" s="108"/>
      <c r="W25" s="117"/>
      <c r="X25" s="107"/>
      <c r="Y25" s="108"/>
      <c r="Z25" s="117"/>
      <c r="AA25" s="107"/>
      <c r="AB25" s="108"/>
      <c r="AC25" s="117"/>
      <c r="AD25" s="107"/>
      <c r="AE25" s="108"/>
      <c r="AF25" s="117"/>
      <c r="AG25" s="107"/>
      <c r="AH25" s="108"/>
      <c r="AI25" s="117"/>
      <c r="AJ25" s="107"/>
      <c r="AK25" s="108"/>
      <c r="AL25" s="117"/>
      <c r="AM25" s="107"/>
      <c r="AN25" s="108"/>
      <c r="AO25" s="117"/>
      <c r="AP25" s="107"/>
      <c r="AQ25" s="108"/>
      <c r="AR25" s="117"/>
      <c r="AS25" s="107"/>
      <c r="AT25" s="108"/>
      <c r="AU25" s="109"/>
      <c r="AV25" s="114"/>
      <c r="AW25" s="111"/>
    </row>
    <row r="26" spans="1:49" s="35" customFormat="1" ht="42" customHeight="1">
      <c r="A26" s="25">
        <v>15</v>
      </c>
      <c r="B26" s="103"/>
      <c r="C26" s="103"/>
      <c r="D26" s="104"/>
      <c r="E26" s="104"/>
      <c r="F26" s="104"/>
      <c r="G26" s="104"/>
      <c r="H26" s="104"/>
      <c r="I26" s="104"/>
      <c r="J26" s="105"/>
      <c r="K26" s="115"/>
      <c r="L26" s="112"/>
      <c r="M26" s="113"/>
      <c r="N26" s="115"/>
      <c r="O26" s="112"/>
      <c r="P26" s="113"/>
      <c r="Q26" s="115"/>
      <c r="R26" s="112"/>
      <c r="S26" s="113"/>
      <c r="T26" s="115"/>
      <c r="U26" s="112"/>
      <c r="V26" s="113"/>
      <c r="W26" s="115"/>
      <c r="X26" s="112"/>
      <c r="Y26" s="113"/>
      <c r="Z26" s="115"/>
      <c r="AA26" s="112"/>
      <c r="AB26" s="113"/>
      <c r="AC26" s="115"/>
      <c r="AD26" s="112"/>
      <c r="AE26" s="113"/>
      <c r="AF26" s="115"/>
      <c r="AG26" s="112"/>
      <c r="AH26" s="113"/>
      <c r="AI26" s="115"/>
      <c r="AJ26" s="112"/>
      <c r="AK26" s="113"/>
      <c r="AL26" s="115"/>
      <c r="AM26" s="112"/>
      <c r="AN26" s="113"/>
      <c r="AO26" s="115"/>
      <c r="AP26" s="112"/>
      <c r="AQ26" s="113"/>
      <c r="AR26" s="115"/>
      <c r="AS26" s="112"/>
      <c r="AT26" s="113"/>
      <c r="AU26" s="109"/>
      <c r="AV26" s="118"/>
      <c r="AW26" s="119"/>
    </row>
    <row r="27" spans="1:49" ht="42" customHeight="1">
      <c r="A27" s="25">
        <v>16</v>
      </c>
      <c r="B27" s="103"/>
      <c r="C27" s="103"/>
      <c r="D27" s="104"/>
      <c r="E27" s="104"/>
      <c r="F27" s="104"/>
      <c r="G27" s="104"/>
      <c r="H27" s="104"/>
      <c r="I27" s="104"/>
      <c r="J27" s="105"/>
      <c r="K27" s="117"/>
      <c r="L27" s="107"/>
      <c r="M27" s="108"/>
      <c r="N27" s="117"/>
      <c r="O27" s="107"/>
      <c r="P27" s="108"/>
      <c r="Q27" s="117"/>
      <c r="R27" s="107"/>
      <c r="S27" s="108"/>
      <c r="T27" s="117"/>
      <c r="U27" s="107"/>
      <c r="V27" s="108"/>
      <c r="W27" s="117"/>
      <c r="X27" s="107"/>
      <c r="Y27" s="108"/>
      <c r="Z27" s="117"/>
      <c r="AA27" s="107"/>
      <c r="AB27" s="108"/>
      <c r="AC27" s="117"/>
      <c r="AD27" s="107"/>
      <c r="AE27" s="108"/>
      <c r="AF27" s="117"/>
      <c r="AG27" s="107"/>
      <c r="AH27" s="108"/>
      <c r="AI27" s="117"/>
      <c r="AJ27" s="107"/>
      <c r="AK27" s="108"/>
      <c r="AL27" s="117"/>
      <c r="AM27" s="107"/>
      <c r="AN27" s="108"/>
      <c r="AO27" s="117"/>
      <c r="AP27" s="107"/>
      <c r="AQ27" s="108"/>
      <c r="AR27" s="117"/>
      <c r="AS27" s="107"/>
      <c r="AT27" s="108"/>
      <c r="AU27" s="109"/>
      <c r="AV27" s="118"/>
      <c r="AW27" s="119"/>
    </row>
    <row r="28" spans="1:49" ht="42" customHeight="1">
      <c r="A28" s="25">
        <v>17</v>
      </c>
      <c r="B28" s="103"/>
      <c r="C28" s="103"/>
      <c r="D28" s="104"/>
      <c r="E28" s="104"/>
      <c r="F28" s="104"/>
      <c r="G28" s="104"/>
      <c r="H28" s="104"/>
      <c r="I28" s="104"/>
      <c r="J28" s="105"/>
      <c r="K28" s="117"/>
      <c r="L28" s="112"/>
      <c r="M28" s="113"/>
      <c r="N28" s="117"/>
      <c r="O28" s="112"/>
      <c r="P28" s="113"/>
      <c r="Q28" s="117"/>
      <c r="R28" s="112"/>
      <c r="S28" s="113"/>
      <c r="T28" s="117"/>
      <c r="U28" s="112"/>
      <c r="V28" s="113"/>
      <c r="W28" s="117"/>
      <c r="X28" s="112"/>
      <c r="Y28" s="113"/>
      <c r="Z28" s="117"/>
      <c r="AA28" s="112"/>
      <c r="AB28" s="113"/>
      <c r="AC28" s="117"/>
      <c r="AD28" s="112"/>
      <c r="AE28" s="113"/>
      <c r="AF28" s="117"/>
      <c r="AG28" s="112"/>
      <c r="AH28" s="113"/>
      <c r="AI28" s="117"/>
      <c r="AJ28" s="112"/>
      <c r="AK28" s="113"/>
      <c r="AL28" s="117"/>
      <c r="AM28" s="112"/>
      <c r="AN28" s="113"/>
      <c r="AO28" s="117"/>
      <c r="AP28" s="112"/>
      <c r="AQ28" s="113"/>
      <c r="AR28" s="117"/>
      <c r="AS28" s="112"/>
      <c r="AT28" s="113"/>
      <c r="AU28" s="109"/>
      <c r="AV28" s="118"/>
      <c r="AW28" s="119"/>
    </row>
    <row r="29" spans="1:49" ht="42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22"/>
      <c r="K29" s="123"/>
      <c r="L29" s="84"/>
      <c r="M29" s="124"/>
      <c r="N29" s="123"/>
      <c r="O29" s="84"/>
      <c r="P29" s="124"/>
      <c r="Q29" s="123"/>
      <c r="R29" s="84"/>
      <c r="S29" s="124"/>
      <c r="T29" s="123"/>
      <c r="U29" s="84"/>
      <c r="V29" s="124"/>
      <c r="W29" s="123"/>
      <c r="X29" s="84"/>
      <c r="Y29" s="124"/>
      <c r="Z29" s="123"/>
      <c r="AA29" s="84"/>
      <c r="AB29" s="124"/>
      <c r="AC29" s="123"/>
      <c r="AD29" s="84"/>
      <c r="AE29" s="124"/>
      <c r="AF29" s="123"/>
      <c r="AG29" s="84"/>
      <c r="AH29" s="124"/>
      <c r="AI29" s="123"/>
      <c r="AJ29" s="84"/>
      <c r="AK29" s="124"/>
      <c r="AL29" s="123"/>
      <c r="AM29" s="84"/>
      <c r="AN29" s="124"/>
      <c r="AO29" s="123"/>
      <c r="AP29" s="84"/>
      <c r="AQ29" s="124"/>
      <c r="AR29" s="123"/>
      <c r="AS29" s="84"/>
      <c r="AT29" s="124"/>
      <c r="AU29" s="125"/>
      <c r="AV29" s="126"/>
      <c r="AW29" s="127"/>
    </row>
    <row r="30" spans="1:50" s="4" customFormat="1" ht="16.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6"/>
      <c r="AV30" s="57"/>
      <c r="AW30" s="58"/>
      <c r="AX30" s="59"/>
    </row>
    <row r="31" spans="1:50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24" t="s">
        <v>25</v>
      </c>
      <c r="AW31" s="524"/>
      <c r="AX31" s="59"/>
    </row>
    <row r="32" spans="1:50" s="4" customFormat="1" ht="19.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24"/>
      <c r="AW32" s="524"/>
      <c r="AX32" s="59"/>
    </row>
    <row r="33" spans="1:50" s="4" customFormat="1" ht="19.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524" t="s">
        <v>25</v>
      </c>
      <c r="AW33" s="524"/>
      <c r="AX33" s="59"/>
    </row>
    <row r="34" spans="1:50" s="4" customFormat="1" ht="19.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51"/>
      <c r="AW34" s="58"/>
      <c r="AX34" s="59"/>
    </row>
    <row r="35" spans="1:50" s="4" customFormat="1" ht="19.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524" t="s">
        <v>25</v>
      </c>
      <c r="AW35" s="524"/>
      <c r="AX35" s="59"/>
    </row>
    <row r="36" spans="1:50" s="4" customFormat="1" ht="19.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51"/>
      <c r="AW36" s="58" t="s">
        <v>28</v>
      </c>
      <c r="AX36" s="59"/>
    </row>
    <row r="37" spans="1:50" s="4" customFormat="1" ht="19.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51"/>
      <c r="AW37" s="62" t="s">
        <v>0</v>
      </c>
      <c r="AX37" s="59"/>
    </row>
  </sheetData>
  <sheetProtection/>
  <mergeCells count="41">
    <mergeCell ref="A2:D2"/>
    <mergeCell ref="I10:I11"/>
    <mergeCell ref="AV10:AV11"/>
    <mergeCell ref="AV32:AW32"/>
    <mergeCell ref="AL10:AN10"/>
    <mergeCell ref="AV31:AW31"/>
    <mergeCell ref="G8:AV8"/>
    <mergeCell ref="AI10:AK10"/>
    <mergeCell ref="A1:D1"/>
    <mergeCell ref="AF10:AH10"/>
    <mergeCell ref="A10:A11"/>
    <mergeCell ref="B10:B11"/>
    <mergeCell ref="D10:D11"/>
    <mergeCell ref="H10:H11"/>
    <mergeCell ref="D5:AU5"/>
    <mergeCell ref="A7:E7"/>
    <mergeCell ref="G9:AV9"/>
    <mergeCell ref="A8:E8"/>
    <mergeCell ref="AV35:AW35"/>
    <mergeCell ref="AV33:AW33"/>
    <mergeCell ref="Z10:AB10"/>
    <mergeCell ref="AC10:AE10"/>
    <mergeCell ref="A9:E9"/>
    <mergeCell ref="K10:M10"/>
    <mergeCell ref="G10:G11"/>
    <mergeCell ref="AW10:AW11"/>
    <mergeCell ref="E10:E11"/>
    <mergeCell ref="F10:F11"/>
    <mergeCell ref="W10:Y10"/>
    <mergeCell ref="G7:AV7"/>
    <mergeCell ref="Q10:S10"/>
    <mergeCell ref="A37:B37"/>
    <mergeCell ref="AR10:AT10"/>
    <mergeCell ref="A33:C33"/>
    <mergeCell ref="A35:C35"/>
    <mergeCell ref="N10:P10"/>
    <mergeCell ref="A36:B36"/>
    <mergeCell ref="T10:V10"/>
    <mergeCell ref="J10:J11"/>
    <mergeCell ref="AO10:AQ10"/>
    <mergeCell ref="A34:C34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37"/>
  <sheetViews>
    <sheetView zoomScale="80" zoomScaleNormal="80" zoomScalePageLayoutView="0" workbookViewId="0" topLeftCell="A10">
      <selection activeCell="AB19" sqref="AB19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46" width="3.125" style="41" customWidth="1"/>
    <col min="47" max="47" width="7.625" style="64" customWidth="1"/>
    <col min="48" max="48" width="7.625" style="41" customWidth="1"/>
    <col min="49" max="49" width="21.875" style="41" customWidth="1"/>
    <col min="50" max="16384" width="9.125" style="41" customWidth="1"/>
  </cols>
  <sheetData>
    <row r="1" spans="1:4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2"/>
      <c r="K2" s="344" t="s">
        <v>420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91" t="s">
        <v>309</v>
      </c>
      <c r="AM3" s="1"/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530" t="s">
        <v>300</v>
      </c>
      <c r="B7" s="531"/>
      <c r="C7" s="531"/>
      <c r="D7" s="531"/>
      <c r="E7" s="531"/>
      <c r="F7" s="17"/>
      <c r="G7" s="513" t="s">
        <v>890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311" t="s">
        <v>411</v>
      </c>
    </row>
    <row r="8" spans="1:50" s="21" customFormat="1" ht="21" customHeight="1" thickBot="1">
      <c r="A8" s="512" t="s">
        <v>930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312" t="s">
        <v>702</v>
      </c>
      <c r="AX8" s="20"/>
    </row>
    <row r="9" spans="1:5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19" t="s">
        <v>6</v>
      </c>
      <c r="AX9" s="20"/>
    </row>
    <row r="10" spans="1:4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40" t="s">
        <v>16</v>
      </c>
      <c r="K10" s="549"/>
      <c r="L10" s="550"/>
      <c r="M10" s="551"/>
      <c r="N10" s="549"/>
      <c r="O10" s="550"/>
      <c r="P10" s="551"/>
      <c r="Q10" s="549"/>
      <c r="R10" s="550"/>
      <c r="S10" s="551"/>
      <c r="T10" s="549"/>
      <c r="U10" s="550"/>
      <c r="V10" s="551"/>
      <c r="W10" s="549"/>
      <c r="X10" s="550"/>
      <c r="Y10" s="551"/>
      <c r="Z10" s="549"/>
      <c r="AA10" s="550"/>
      <c r="AB10" s="551"/>
      <c r="AC10" s="549"/>
      <c r="AD10" s="550"/>
      <c r="AE10" s="551"/>
      <c r="AF10" s="549"/>
      <c r="AG10" s="550"/>
      <c r="AH10" s="551"/>
      <c r="AI10" s="549"/>
      <c r="AJ10" s="550"/>
      <c r="AK10" s="551"/>
      <c r="AL10" s="549"/>
      <c r="AM10" s="550"/>
      <c r="AN10" s="551"/>
      <c r="AO10" s="549"/>
      <c r="AP10" s="550"/>
      <c r="AQ10" s="551"/>
      <c r="AR10" s="549"/>
      <c r="AS10" s="550"/>
      <c r="AT10" s="551"/>
      <c r="AU10" s="92" t="s">
        <v>36</v>
      </c>
      <c r="AV10" s="545" t="s">
        <v>37</v>
      </c>
      <c r="AW10" s="526" t="s">
        <v>19</v>
      </c>
    </row>
    <row r="11" spans="1:4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95">
        <v>1</v>
      </c>
      <c r="L11" s="94">
        <v>2</v>
      </c>
      <c r="M11" s="96">
        <v>3</v>
      </c>
      <c r="N11" s="95">
        <v>1</v>
      </c>
      <c r="O11" s="94">
        <v>2</v>
      </c>
      <c r="P11" s="96">
        <v>3</v>
      </c>
      <c r="Q11" s="95">
        <v>1</v>
      </c>
      <c r="R11" s="94">
        <v>2</v>
      </c>
      <c r="S11" s="96">
        <v>3</v>
      </c>
      <c r="T11" s="95">
        <v>1</v>
      </c>
      <c r="U11" s="94">
        <v>2</v>
      </c>
      <c r="V11" s="96">
        <v>3</v>
      </c>
      <c r="W11" s="95">
        <v>1</v>
      </c>
      <c r="X11" s="94">
        <v>2</v>
      </c>
      <c r="Y11" s="96">
        <v>3</v>
      </c>
      <c r="Z11" s="95">
        <v>1</v>
      </c>
      <c r="AA11" s="94">
        <v>2</v>
      </c>
      <c r="AB11" s="96">
        <v>3</v>
      </c>
      <c r="AC11" s="95">
        <v>1</v>
      </c>
      <c r="AD11" s="94">
        <v>2</v>
      </c>
      <c r="AE11" s="96">
        <v>3</v>
      </c>
      <c r="AF11" s="95">
        <v>1</v>
      </c>
      <c r="AG11" s="94">
        <v>2</v>
      </c>
      <c r="AH11" s="96">
        <v>3</v>
      </c>
      <c r="AI11" s="95">
        <v>1</v>
      </c>
      <c r="AJ11" s="94">
        <v>2</v>
      </c>
      <c r="AK11" s="96">
        <v>3</v>
      </c>
      <c r="AL11" s="95">
        <v>1</v>
      </c>
      <c r="AM11" s="94">
        <v>2</v>
      </c>
      <c r="AN11" s="96">
        <v>3</v>
      </c>
      <c r="AO11" s="95">
        <v>1</v>
      </c>
      <c r="AP11" s="94">
        <v>2</v>
      </c>
      <c r="AQ11" s="96">
        <v>3</v>
      </c>
      <c r="AR11" s="95">
        <v>1</v>
      </c>
      <c r="AS11" s="94">
        <v>2</v>
      </c>
      <c r="AT11" s="96">
        <v>3</v>
      </c>
      <c r="AU11" s="97" t="s">
        <v>18</v>
      </c>
      <c r="AV11" s="558"/>
      <c r="AW11" s="554"/>
    </row>
    <row r="12" spans="1:49" s="31" customFormat="1" ht="42" customHeight="1">
      <c r="A12" s="98">
        <v>1</v>
      </c>
      <c r="B12" s="319">
        <v>421</v>
      </c>
      <c r="C12" s="319">
        <v>11</v>
      </c>
      <c r="D12" s="320" t="s">
        <v>321</v>
      </c>
      <c r="E12" s="320" t="s">
        <v>322</v>
      </c>
      <c r="F12" s="320" t="s">
        <v>188</v>
      </c>
      <c r="G12" s="320" t="s">
        <v>323</v>
      </c>
      <c r="H12" s="325" t="s">
        <v>134</v>
      </c>
      <c r="I12" s="316">
        <v>1996</v>
      </c>
      <c r="J12" s="316">
        <v>4996</v>
      </c>
      <c r="K12" s="420"/>
      <c r="L12" s="82"/>
      <c r="M12" s="99"/>
      <c r="N12" s="420"/>
      <c r="O12" s="82"/>
      <c r="P12" s="99"/>
      <c r="Q12" s="420"/>
      <c r="R12" s="82"/>
      <c r="S12" s="99"/>
      <c r="T12" s="420"/>
      <c r="U12" s="82"/>
      <c r="V12" s="99"/>
      <c r="W12" s="420"/>
      <c r="X12" s="82"/>
      <c r="Y12" s="99"/>
      <c r="Z12" s="420"/>
      <c r="AA12" s="82"/>
      <c r="AB12" s="99"/>
      <c r="AC12" s="420"/>
      <c r="AD12" s="82"/>
      <c r="AE12" s="99"/>
      <c r="AF12" s="420"/>
      <c r="AG12" s="82"/>
      <c r="AH12" s="99"/>
      <c r="AI12" s="420"/>
      <c r="AJ12" s="82"/>
      <c r="AK12" s="99"/>
      <c r="AL12" s="420"/>
      <c r="AM12" s="82"/>
      <c r="AN12" s="99"/>
      <c r="AO12" s="420"/>
      <c r="AP12" s="82"/>
      <c r="AQ12" s="99"/>
      <c r="AR12" s="420"/>
      <c r="AS12" s="82"/>
      <c r="AT12" s="99"/>
      <c r="AU12" s="100">
        <v>3.4</v>
      </c>
      <c r="AV12" s="415">
        <v>1</v>
      </c>
      <c r="AW12" s="102"/>
    </row>
    <row r="13" spans="1:49" s="31" customFormat="1" ht="42" customHeight="1">
      <c r="A13" s="25">
        <v>2</v>
      </c>
      <c r="B13" s="319">
        <v>368</v>
      </c>
      <c r="C13" s="319">
        <v>10</v>
      </c>
      <c r="D13" s="322" t="s">
        <v>310</v>
      </c>
      <c r="E13" s="322" t="s">
        <v>311</v>
      </c>
      <c r="F13" s="322" t="s">
        <v>282</v>
      </c>
      <c r="G13" s="322" t="s">
        <v>202</v>
      </c>
      <c r="H13" s="320" t="s">
        <v>84</v>
      </c>
      <c r="I13" s="324">
        <v>1998</v>
      </c>
      <c r="J13" s="324">
        <v>1098</v>
      </c>
      <c r="K13" s="117"/>
      <c r="L13" s="107"/>
      <c r="M13" s="108"/>
      <c r="N13" s="117"/>
      <c r="O13" s="107"/>
      <c r="P13" s="108"/>
      <c r="Q13" s="117"/>
      <c r="R13" s="107"/>
      <c r="S13" s="108"/>
      <c r="T13" s="117"/>
      <c r="U13" s="107"/>
      <c r="V13" s="108"/>
      <c r="W13" s="117"/>
      <c r="X13" s="107"/>
      <c r="Y13" s="108"/>
      <c r="Z13" s="117"/>
      <c r="AA13" s="107"/>
      <c r="AB13" s="108"/>
      <c r="AC13" s="117"/>
      <c r="AD13" s="107"/>
      <c r="AE13" s="108"/>
      <c r="AF13" s="117"/>
      <c r="AG13" s="107"/>
      <c r="AH13" s="108"/>
      <c r="AI13" s="117"/>
      <c r="AJ13" s="107"/>
      <c r="AK13" s="108"/>
      <c r="AL13" s="117"/>
      <c r="AM13" s="107"/>
      <c r="AN13" s="108"/>
      <c r="AO13" s="117"/>
      <c r="AP13" s="107"/>
      <c r="AQ13" s="108"/>
      <c r="AR13" s="117"/>
      <c r="AS13" s="107"/>
      <c r="AT13" s="108"/>
      <c r="AU13" s="109">
        <v>3.35</v>
      </c>
      <c r="AV13" s="114">
        <v>2</v>
      </c>
      <c r="AW13" s="111"/>
    </row>
    <row r="14" spans="1:49" s="35" customFormat="1" ht="42" customHeight="1">
      <c r="A14" s="25">
        <v>3</v>
      </c>
      <c r="B14" s="319">
        <v>356</v>
      </c>
      <c r="C14" s="319">
        <v>9</v>
      </c>
      <c r="D14" s="320" t="s">
        <v>314</v>
      </c>
      <c r="E14" s="320" t="s">
        <v>315</v>
      </c>
      <c r="F14" s="320" t="s">
        <v>950</v>
      </c>
      <c r="G14" s="320" t="s">
        <v>316</v>
      </c>
      <c r="H14" s="325" t="s">
        <v>131</v>
      </c>
      <c r="I14" s="316">
        <v>1996</v>
      </c>
      <c r="J14" s="316">
        <v>1837</v>
      </c>
      <c r="K14" s="115"/>
      <c r="L14" s="112"/>
      <c r="M14" s="113"/>
      <c r="N14" s="115"/>
      <c r="O14" s="112"/>
      <c r="P14" s="113"/>
      <c r="Q14" s="115"/>
      <c r="R14" s="112"/>
      <c r="S14" s="113"/>
      <c r="T14" s="115"/>
      <c r="U14" s="112"/>
      <c r="V14" s="113"/>
      <c r="W14" s="115"/>
      <c r="X14" s="112"/>
      <c r="Y14" s="113"/>
      <c r="Z14" s="115"/>
      <c r="AA14" s="112"/>
      <c r="AB14" s="113"/>
      <c r="AC14" s="115"/>
      <c r="AD14" s="112"/>
      <c r="AE14" s="113"/>
      <c r="AF14" s="115"/>
      <c r="AG14" s="112"/>
      <c r="AH14" s="113"/>
      <c r="AI14" s="115"/>
      <c r="AJ14" s="112"/>
      <c r="AK14" s="113"/>
      <c r="AL14" s="115"/>
      <c r="AM14" s="112"/>
      <c r="AN14" s="113"/>
      <c r="AO14" s="115"/>
      <c r="AP14" s="112"/>
      <c r="AQ14" s="113"/>
      <c r="AR14" s="115"/>
      <c r="AS14" s="112"/>
      <c r="AT14" s="113"/>
      <c r="AU14" s="109">
        <v>3.3</v>
      </c>
      <c r="AV14" s="114">
        <v>3</v>
      </c>
      <c r="AW14" s="111"/>
    </row>
    <row r="15" spans="1:49" s="35" customFormat="1" ht="42" customHeight="1">
      <c r="A15" s="25">
        <v>4</v>
      </c>
      <c r="B15" s="319">
        <v>357</v>
      </c>
      <c r="C15" s="319">
        <v>6</v>
      </c>
      <c r="D15" s="320" t="s">
        <v>317</v>
      </c>
      <c r="E15" s="320" t="s">
        <v>318</v>
      </c>
      <c r="F15" s="320" t="s">
        <v>947</v>
      </c>
      <c r="G15" s="320" t="s">
        <v>316</v>
      </c>
      <c r="H15" s="325" t="s">
        <v>131</v>
      </c>
      <c r="I15" s="316">
        <v>1998</v>
      </c>
      <c r="J15" s="316">
        <v>2080</v>
      </c>
      <c r="K15" s="115"/>
      <c r="L15" s="107"/>
      <c r="M15" s="108"/>
      <c r="N15" s="115"/>
      <c r="O15" s="107"/>
      <c r="P15" s="108"/>
      <c r="Q15" s="115"/>
      <c r="R15" s="107"/>
      <c r="S15" s="108"/>
      <c r="T15" s="115"/>
      <c r="U15" s="107"/>
      <c r="V15" s="108"/>
      <c r="W15" s="115"/>
      <c r="X15" s="107"/>
      <c r="Y15" s="108"/>
      <c r="Z15" s="115"/>
      <c r="AA15" s="107"/>
      <c r="AB15" s="108"/>
      <c r="AC15" s="115"/>
      <c r="AD15" s="107"/>
      <c r="AE15" s="108"/>
      <c r="AF15" s="115"/>
      <c r="AG15" s="107"/>
      <c r="AH15" s="108"/>
      <c r="AI15" s="115"/>
      <c r="AJ15" s="107"/>
      <c r="AK15" s="108"/>
      <c r="AL15" s="115"/>
      <c r="AM15" s="107"/>
      <c r="AN15" s="108"/>
      <c r="AO15" s="115"/>
      <c r="AP15" s="107"/>
      <c r="AQ15" s="108"/>
      <c r="AR15" s="115"/>
      <c r="AS15" s="107"/>
      <c r="AT15" s="108"/>
      <c r="AU15" s="109">
        <v>3.3</v>
      </c>
      <c r="AV15" s="110">
        <v>4</v>
      </c>
      <c r="AW15" s="111"/>
    </row>
    <row r="16" spans="1:49" s="35" customFormat="1" ht="42" customHeight="1">
      <c r="A16" s="25">
        <v>5</v>
      </c>
      <c r="B16" s="319">
        <v>486</v>
      </c>
      <c r="C16" s="319">
        <v>12</v>
      </c>
      <c r="D16" s="320" t="s">
        <v>951</v>
      </c>
      <c r="E16" s="320" t="s">
        <v>952</v>
      </c>
      <c r="F16" s="320" t="s">
        <v>953</v>
      </c>
      <c r="G16" s="320" t="s">
        <v>954</v>
      </c>
      <c r="H16" s="325" t="s">
        <v>805</v>
      </c>
      <c r="I16" s="316">
        <v>1997</v>
      </c>
      <c r="J16" s="316">
        <v>1305</v>
      </c>
      <c r="K16" s="117"/>
      <c r="L16" s="107"/>
      <c r="M16" s="108"/>
      <c r="N16" s="117"/>
      <c r="O16" s="107"/>
      <c r="P16" s="108"/>
      <c r="Q16" s="117"/>
      <c r="R16" s="107"/>
      <c r="S16" s="108"/>
      <c r="T16" s="117"/>
      <c r="U16" s="107"/>
      <c r="V16" s="108"/>
      <c r="W16" s="117"/>
      <c r="X16" s="107"/>
      <c r="Y16" s="108"/>
      <c r="Z16" s="117"/>
      <c r="AA16" s="107"/>
      <c r="AB16" s="108"/>
      <c r="AC16" s="117"/>
      <c r="AD16" s="107"/>
      <c r="AE16" s="108"/>
      <c r="AF16" s="117"/>
      <c r="AG16" s="107"/>
      <c r="AH16" s="108"/>
      <c r="AI16" s="117"/>
      <c r="AJ16" s="107"/>
      <c r="AK16" s="108"/>
      <c r="AL16" s="117"/>
      <c r="AM16" s="107"/>
      <c r="AN16" s="108"/>
      <c r="AO16" s="117"/>
      <c r="AP16" s="107"/>
      <c r="AQ16" s="108"/>
      <c r="AR16" s="117"/>
      <c r="AS16" s="107"/>
      <c r="AT16" s="108"/>
      <c r="AU16" s="109">
        <v>3.2</v>
      </c>
      <c r="AV16" s="114">
        <v>5</v>
      </c>
      <c r="AW16" s="116"/>
    </row>
    <row r="17" spans="1:49" s="35" customFormat="1" ht="42" customHeight="1">
      <c r="A17" s="25">
        <v>6</v>
      </c>
      <c r="B17" s="319">
        <v>401</v>
      </c>
      <c r="C17" s="319">
        <v>8</v>
      </c>
      <c r="D17" s="320" t="s">
        <v>319</v>
      </c>
      <c r="E17" s="320" t="s">
        <v>320</v>
      </c>
      <c r="F17" s="320" t="s">
        <v>133</v>
      </c>
      <c r="G17" s="320" t="s">
        <v>949</v>
      </c>
      <c r="H17" s="325" t="s">
        <v>121</v>
      </c>
      <c r="I17" s="316" t="s">
        <v>213</v>
      </c>
      <c r="J17" s="316">
        <v>1907</v>
      </c>
      <c r="K17" s="117"/>
      <c r="L17" s="107"/>
      <c r="M17" s="108"/>
      <c r="N17" s="117"/>
      <c r="O17" s="107"/>
      <c r="P17" s="108"/>
      <c r="Q17" s="117"/>
      <c r="R17" s="107"/>
      <c r="S17" s="108"/>
      <c r="T17" s="117"/>
      <c r="U17" s="107"/>
      <c r="V17" s="108"/>
      <c r="W17" s="117"/>
      <c r="X17" s="107"/>
      <c r="Y17" s="108"/>
      <c r="Z17" s="117"/>
      <c r="AA17" s="107"/>
      <c r="AB17" s="108"/>
      <c r="AC17" s="117"/>
      <c r="AD17" s="107"/>
      <c r="AE17" s="108"/>
      <c r="AF17" s="117"/>
      <c r="AG17" s="107"/>
      <c r="AH17" s="108"/>
      <c r="AI17" s="117"/>
      <c r="AJ17" s="107"/>
      <c r="AK17" s="108"/>
      <c r="AL17" s="117"/>
      <c r="AM17" s="107"/>
      <c r="AN17" s="108"/>
      <c r="AO17" s="117"/>
      <c r="AP17" s="107"/>
      <c r="AQ17" s="108"/>
      <c r="AR17" s="117"/>
      <c r="AS17" s="107"/>
      <c r="AT17" s="108"/>
      <c r="AU17" s="109">
        <v>3.1</v>
      </c>
      <c r="AV17" s="110">
        <v>6</v>
      </c>
      <c r="AW17" s="116"/>
    </row>
    <row r="18" spans="1:49" ht="42" customHeight="1">
      <c r="A18" s="25">
        <v>7</v>
      </c>
      <c r="B18" s="319">
        <v>377</v>
      </c>
      <c r="C18" s="319">
        <v>4</v>
      </c>
      <c r="D18" s="320" t="s">
        <v>941</v>
      </c>
      <c r="E18" s="320" t="s">
        <v>942</v>
      </c>
      <c r="F18" s="320" t="s">
        <v>97</v>
      </c>
      <c r="G18" s="320" t="s">
        <v>943</v>
      </c>
      <c r="H18" s="325" t="s">
        <v>754</v>
      </c>
      <c r="I18" s="316">
        <v>1998</v>
      </c>
      <c r="J18" s="316">
        <v>164</v>
      </c>
      <c r="K18" s="115"/>
      <c r="L18" s="107"/>
      <c r="M18" s="108"/>
      <c r="N18" s="115"/>
      <c r="O18" s="107"/>
      <c r="P18" s="108"/>
      <c r="Q18" s="115"/>
      <c r="R18" s="107"/>
      <c r="S18" s="108"/>
      <c r="T18" s="115"/>
      <c r="U18" s="107"/>
      <c r="V18" s="108"/>
      <c r="W18" s="115"/>
      <c r="X18" s="107"/>
      <c r="Y18" s="108"/>
      <c r="Z18" s="115"/>
      <c r="AA18" s="107"/>
      <c r="AB18" s="108"/>
      <c r="AC18" s="115"/>
      <c r="AD18" s="107"/>
      <c r="AE18" s="108"/>
      <c r="AF18" s="115"/>
      <c r="AG18" s="107"/>
      <c r="AH18" s="108"/>
      <c r="AI18" s="115"/>
      <c r="AJ18" s="107"/>
      <c r="AK18" s="108"/>
      <c r="AL18" s="115"/>
      <c r="AM18" s="107"/>
      <c r="AN18" s="108"/>
      <c r="AO18" s="115"/>
      <c r="AP18" s="107"/>
      <c r="AQ18" s="108"/>
      <c r="AR18" s="115"/>
      <c r="AS18" s="107"/>
      <c r="AT18" s="108"/>
      <c r="AU18" s="109">
        <v>3</v>
      </c>
      <c r="AV18" s="114">
        <v>7</v>
      </c>
      <c r="AW18" s="116"/>
    </row>
    <row r="19" spans="1:49" s="31" customFormat="1" ht="42" customHeight="1">
      <c r="A19" s="25">
        <v>8</v>
      </c>
      <c r="B19" s="319">
        <v>378</v>
      </c>
      <c r="C19" s="319">
        <v>2</v>
      </c>
      <c r="D19" s="320" t="s">
        <v>935</v>
      </c>
      <c r="E19" s="320" t="s">
        <v>936</v>
      </c>
      <c r="F19" s="320" t="s">
        <v>937</v>
      </c>
      <c r="G19" s="320" t="s">
        <v>938</v>
      </c>
      <c r="H19" s="325" t="s">
        <v>754</v>
      </c>
      <c r="I19" s="316">
        <v>1996</v>
      </c>
      <c r="J19" s="316">
        <v>433</v>
      </c>
      <c r="K19" s="106"/>
      <c r="L19" s="107"/>
      <c r="M19" s="108"/>
      <c r="N19" s="106"/>
      <c r="O19" s="107"/>
      <c r="P19" s="108"/>
      <c r="Q19" s="106"/>
      <c r="R19" s="107"/>
      <c r="S19" s="108"/>
      <c r="T19" s="106"/>
      <c r="U19" s="107"/>
      <c r="V19" s="108"/>
      <c r="W19" s="106"/>
      <c r="X19" s="107"/>
      <c r="Y19" s="108"/>
      <c r="Z19" s="106"/>
      <c r="AA19" s="107"/>
      <c r="AB19" s="108"/>
      <c r="AC19" s="106"/>
      <c r="AD19" s="107"/>
      <c r="AE19" s="108"/>
      <c r="AF19" s="106"/>
      <c r="AG19" s="107"/>
      <c r="AH19" s="108"/>
      <c r="AI19" s="106"/>
      <c r="AJ19" s="107"/>
      <c r="AK19" s="108"/>
      <c r="AL19" s="106"/>
      <c r="AM19" s="107"/>
      <c r="AN19" s="108"/>
      <c r="AO19" s="106"/>
      <c r="AP19" s="107"/>
      <c r="AQ19" s="108"/>
      <c r="AR19" s="106"/>
      <c r="AS19" s="107"/>
      <c r="AT19" s="108"/>
      <c r="AU19" s="109">
        <v>3</v>
      </c>
      <c r="AV19" s="110">
        <v>8</v>
      </c>
      <c r="AW19" s="116"/>
    </row>
    <row r="20" spans="1:49" s="31" customFormat="1" ht="42" customHeight="1">
      <c r="A20" s="25">
        <v>9</v>
      </c>
      <c r="B20" s="319">
        <v>402</v>
      </c>
      <c r="C20" s="319">
        <v>7</v>
      </c>
      <c r="D20" s="320" t="s">
        <v>312</v>
      </c>
      <c r="E20" s="320" t="s">
        <v>313</v>
      </c>
      <c r="F20" s="320" t="s">
        <v>132</v>
      </c>
      <c r="G20" s="320" t="s">
        <v>948</v>
      </c>
      <c r="H20" s="325" t="s">
        <v>121</v>
      </c>
      <c r="I20" s="316" t="s">
        <v>151</v>
      </c>
      <c r="J20" s="316">
        <v>1700</v>
      </c>
      <c r="K20" s="115"/>
      <c r="L20" s="112"/>
      <c r="M20" s="113"/>
      <c r="N20" s="115"/>
      <c r="O20" s="112"/>
      <c r="P20" s="113"/>
      <c r="Q20" s="115"/>
      <c r="R20" s="112"/>
      <c r="S20" s="113"/>
      <c r="T20" s="115"/>
      <c r="U20" s="112"/>
      <c r="V20" s="113"/>
      <c r="W20" s="115"/>
      <c r="X20" s="112"/>
      <c r="Y20" s="113"/>
      <c r="Z20" s="115"/>
      <c r="AA20" s="112"/>
      <c r="AB20" s="113"/>
      <c r="AC20" s="115"/>
      <c r="AD20" s="112"/>
      <c r="AE20" s="113"/>
      <c r="AF20" s="115"/>
      <c r="AG20" s="112"/>
      <c r="AH20" s="113"/>
      <c r="AI20" s="115"/>
      <c r="AJ20" s="112"/>
      <c r="AK20" s="113"/>
      <c r="AL20" s="115"/>
      <c r="AM20" s="112"/>
      <c r="AN20" s="113"/>
      <c r="AO20" s="115"/>
      <c r="AP20" s="112"/>
      <c r="AQ20" s="113"/>
      <c r="AR20" s="115"/>
      <c r="AS20" s="112"/>
      <c r="AT20" s="113"/>
      <c r="AU20" s="109">
        <v>3</v>
      </c>
      <c r="AV20" s="110">
        <v>8</v>
      </c>
      <c r="AW20" s="111"/>
    </row>
    <row r="21" spans="1:49" s="31" customFormat="1" ht="42" customHeight="1">
      <c r="A21" s="25">
        <v>10</v>
      </c>
      <c r="B21" s="319">
        <v>542</v>
      </c>
      <c r="C21" s="319">
        <v>1</v>
      </c>
      <c r="D21" s="320" t="s">
        <v>931</v>
      </c>
      <c r="E21" s="320" t="s">
        <v>932</v>
      </c>
      <c r="F21" s="320" t="s">
        <v>933</v>
      </c>
      <c r="G21" s="320" t="s">
        <v>934</v>
      </c>
      <c r="H21" s="325" t="s">
        <v>512</v>
      </c>
      <c r="I21" s="316">
        <v>1998</v>
      </c>
      <c r="J21" s="316">
        <v>2100</v>
      </c>
      <c r="K21" s="106"/>
      <c r="L21" s="112"/>
      <c r="M21" s="113"/>
      <c r="N21" s="106"/>
      <c r="O21" s="112"/>
      <c r="P21" s="113"/>
      <c r="Q21" s="106"/>
      <c r="R21" s="112"/>
      <c r="S21" s="113"/>
      <c r="T21" s="106"/>
      <c r="U21" s="112"/>
      <c r="V21" s="113"/>
      <c r="W21" s="106"/>
      <c r="X21" s="112"/>
      <c r="Y21" s="113"/>
      <c r="Z21" s="106"/>
      <c r="AA21" s="112"/>
      <c r="AB21" s="113"/>
      <c r="AC21" s="106"/>
      <c r="AD21" s="112"/>
      <c r="AE21" s="113"/>
      <c r="AF21" s="106"/>
      <c r="AG21" s="112"/>
      <c r="AH21" s="113"/>
      <c r="AI21" s="106"/>
      <c r="AJ21" s="112"/>
      <c r="AK21" s="113"/>
      <c r="AL21" s="106"/>
      <c r="AM21" s="112"/>
      <c r="AN21" s="113"/>
      <c r="AO21" s="106"/>
      <c r="AP21" s="112"/>
      <c r="AQ21" s="113"/>
      <c r="AR21" s="106"/>
      <c r="AS21" s="112"/>
      <c r="AT21" s="113"/>
      <c r="AU21" s="109">
        <v>3</v>
      </c>
      <c r="AV21" s="110">
        <v>10</v>
      </c>
      <c r="AW21" s="111"/>
    </row>
    <row r="22" spans="1:49" s="31" customFormat="1" ht="42" customHeight="1">
      <c r="A22" s="25">
        <v>11</v>
      </c>
      <c r="B22" s="319">
        <v>390</v>
      </c>
      <c r="C22" s="319">
        <v>3</v>
      </c>
      <c r="D22" s="320" t="s">
        <v>939</v>
      </c>
      <c r="E22" s="320" t="s">
        <v>496</v>
      </c>
      <c r="F22" s="320" t="s">
        <v>85</v>
      </c>
      <c r="G22" s="320" t="s">
        <v>940</v>
      </c>
      <c r="H22" s="325" t="s">
        <v>456</v>
      </c>
      <c r="I22" s="316">
        <v>1996</v>
      </c>
      <c r="J22" s="316">
        <v>3223</v>
      </c>
      <c r="K22" s="106"/>
      <c r="L22" s="112"/>
      <c r="M22" s="113"/>
      <c r="N22" s="106"/>
      <c r="O22" s="112"/>
      <c r="P22" s="113"/>
      <c r="Q22" s="106"/>
      <c r="R22" s="112"/>
      <c r="S22" s="113"/>
      <c r="T22" s="106"/>
      <c r="U22" s="112"/>
      <c r="V22" s="113"/>
      <c r="W22" s="106"/>
      <c r="X22" s="112"/>
      <c r="Y22" s="113"/>
      <c r="Z22" s="106"/>
      <c r="AA22" s="112"/>
      <c r="AB22" s="113"/>
      <c r="AC22" s="106"/>
      <c r="AD22" s="112"/>
      <c r="AE22" s="113"/>
      <c r="AF22" s="106"/>
      <c r="AG22" s="112"/>
      <c r="AH22" s="113"/>
      <c r="AI22" s="106"/>
      <c r="AJ22" s="112"/>
      <c r="AK22" s="113"/>
      <c r="AL22" s="106"/>
      <c r="AM22" s="112"/>
      <c r="AN22" s="113"/>
      <c r="AO22" s="106"/>
      <c r="AP22" s="112"/>
      <c r="AQ22" s="113"/>
      <c r="AR22" s="106"/>
      <c r="AS22" s="112"/>
      <c r="AT22" s="113"/>
      <c r="AU22" s="109">
        <v>2.7</v>
      </c>
      <c r="AV22" s="114">
        <v>11</v>
      </c>
      <c r="AW22" s="111"/>
    </row>
    <row r="23" spans="1:49" s="35" customFormat="1" ht="42" customHeight="1">
      <c r="A23" s="25">
        <v>12</v>
      </c>
      <c r="B23" s="319">
        <v>446</v>
      </c>
      <c r="C23" s="319">
        <v>5</v>
      </c>
      <c r="D23" s="320" t="s">
        <v>944</v>
      </c>
      <c r="E23" s="320" t="s">
        <v>945</v>
      </c>
      <c r="F23" s="320"/>
      <c r="G23" s="320" t="s">
        <v>946</v>
      </c>
      <c r="H23" s="325" t="s">
        <v>594</v>
      </c>
      <c r="I23" s="316">
        <v>1996</v>
      </c>
      <c r="J23" s="316"/>
      <c r="K23" s="115"/>
      <c r="L23" s="112"/>
      <c r="M23" s="113"/>
      <c r="N23" s="115"/>
      <c r="O23" s="112"/>
      <c r="P23" s="113"/>
      <c r="Q23" s="115"/>
      <c r="R23" s="112"/>
      <c r="S23" s="113"/>
      <c r="T23" s="115"/>
      <c r="U23" s="112"/>
      <c r="V23" s="113"/>
      <c r="W23" s="115"/>
      <c r="X23" s="112"/>
      <c r="Y23" s="113"/>
      <c r="Z23" s="115"/>
      <c r="AA23" s="112"/>
      <c r="AB23" s="113"/>
      <c r="AC23" s="115"/>
      <c r="AD23" s="112"/>
      <c r="AE23" s="113"/>
      <c r="AF23" s="115"/>
      <c r="AG23" s="112"/>
      <c r="AH23" s="113"/>
      <c r="AI23" s="115"/>
      <c r="AJ23" s="112"/>
      <c r="AK23" s="113"/>
      <c r="AL23" s="115"/>
      <c r="AM23" s="112"/>
      <c r="AN23" s="113"/>
      <c r="AO23" s="115"/>
      <c r="AP23" s="112"/>
      <c r="AQ23" s="113"/>
      <c r="AR23" s="115"/>
      <c r="AS23" s="112"/>
      <c r="AT23" s="113"/>
      <c r="AU23" s="109"/>
      <c r="AV23" s="347" t="s">
        <v>1194</v>
      </c>
      <c r="AW23" s="111"/>
    </row>
    <row r="24" spans="1:49" ht="42" customHeight="1">
      <c r="A24" s="25">
        <v>13</v>
      </c>
      <c r="B24" s="103"/>
      <c r="C24" s="103"/>
      <c r="D24" s="104"/>
      <c r="E24" s="104"/>
      <c r="F24" s="104"/>
      <c r="G24" s="104"/>
      <c r="H24" s="104"/>
      <c r="I24" s="104"/>
      <c r="J24" s="105"/>
      <c r="K24" s="115"/>
      <c r="L24" s="112"/>
      <c r="M24" s="113"/>
      <c r="N24" s="115"/>
      <c r="O24" s="112"/>
      <c r="P24" s="113"/>
      <c r="Q24" s="115"/>
      <c r="R24" s="112"/>
      <c r="S24" s="113"/>
      <c r="T24" s="115"/>
      <c r="U24" s="112"/>
      <c r="V24" s="113"/>
      <c r="W24" s="115"/>
      <c r="X24" s="112"/>
      <c r="Y24" s="113"/>
      <c r="Z24" s="115"/>
      <c r="AA24" s="112"/>
      <c r="AB24" s="113"/>
      <c r="AC24" s="115"/>
      <c r="AD24" s="112"/>
      <c r="AE24" s="113"/>
      <c r="AF24" s="115"/>
      <c r="AG24" s="112"/>
      <c r="AH24" s="113"/>
      <c r="AI24" s="115"/>
      <c r="AJ24" s="112"/>
      <c r="AK24" s="113"/>
      <c r="AL24" s="115"/>
      <c r="AM24" s="112"/>
      <c r="AN24" s="113"/>
      <c r="AO24" s="115"/>
      <c r="AP24" s="112"/>
      <c r="AQ24" s="113"/>
      <c r="AR24" s="115"/>
      <c r="AS24" s="112"/>
      <c r="AT24" s="113"/>
      <c r="AU24" s="109"/>
      <c r="AV24" s="114"/>
      <c r="AW24" s="111"/>
    </row>
    <row r="25" spans="1:49" ht="42" customHeight="1">
      <c r="A25" s="25">
        <v>14</v>
      </c>
      <c r="B25" s="103"/>
      <c r="C25" s="103"/>
      <c r="D25" s="104"/>
      <c r="E25" s="104"/>
      <c r="F25" s="104"/>
      <c r="G25" s="104"/>
      <c r="H25" s="104"/>
      <c r="I25" s="104"/>
      <c r="J25" s="105"/>
      <c r="K25" s="117"/>
      <c r="L25" s="107"/>
      <c r="M25" s="108"/>
      <c r="N25" s="117"/>
      <c r="O25" s="107"/>
      <c r="P25" s="108"/>
      <c r="Q25" s="117"/>
      <c r="R25" s="107"/>
      <c r="S25" s="108"/>
      <c r="T25" s="117"/>
      <c r="U25" s="107"/>
      <c r="V25" s="108"/>
      <c r="W25" s="117"/>
      <c r="X25" s="107"/>
      <c r="Y25" s="108"/>
      <c r="Z25" s="117"/>
      <c r="AA25" s="107"/>
      <c r="AB25" s="108"/>
      <c r="AC25" s="117"/>
      <c r="AD25" s="107"/>
      <c r="AE25" s="108"/>
      <c r="AF25" s="117"/>
      <c r="AG25" s="107"/>
      <c r="AH25" s="108"/>
      <c r="AI25" s="117"/>
      <c r="AJ25" s="107"/>
      <c r="AK25" s="108"/>
      <c r="AL25" s="117"/>
      <c r="AM25" s="107"/>
      <c r="AN25" s="108"/>
      <c r="AO25" s="117"/>
      <c r="AP25" s="107"/>
      <c r="AQ25" s="108"/>
      <c r="AR25" s="117"/>
      <c r="AS25" s="107"/>
      <c r="AT25" s="108"/>
      <c r="AU25" s="109"/>
      <c r="AV25" s="114"/>
      <c r="AW25" s="111"/>
    </row>
    <row r="26" spans="1:49" s="35" customFormat="1" ht="42" customHeight="1">
      <c r="A26" s="25">
        <v>15</v>
      </c>
      <c r="B26" s="103"/>
      <c r="C26" s="103"/>
      <c r="D26" s="104"/>
      <c r="E26" s="104"/>
      <c r="F26" s="104"/>
      <c r="G26" s="104"/>
      <c r="H26" s="104"/>
      <c r="I26" s="104"/>
      <c r="J26" s="105"/>
      <c r="K26" s="115"/>
      <c r="L26" s="112"/>
      <c r="M26" s="113"/>
      <c r="N26" s="115"/>
      <c r="O26" s="112"/>
      <c r="P26" s="113"/>
      <c r="Q26" s="115"/>
      <c r="R26" s="112"/>
      <c r="S26" s="113"/>
      <c r="T26" s="115"/>
      <c r="U26" s="112"/>
      <c r="V26" s="113"/>
      <c r="W26" s="115"/>
      <c r="X26" s="112"/>
      <c r="Y26" s="113"/>
      <c r="Z26" s="115"/>
      <c r="AA26" s="112"/>
      <c r="AB26" s="113"/>
      <c r="AC26" s="115"/>
      <c r="AD26" s="112"/>
      <c r="AE26" s="113"/>
      <c r="AF26" s="115"/>
      <c r="AG26" s="112"/>
      <c r="AH26" s="113"/>
      <c r="AI26" s="115"/>
      <c r="AJ26" s="112"/>
      <c r="AK26" s="113"/>
      <c r="AL26" s="115"/>
      <c r="AM26" s="112"/>
      <c r="AN26" s="113"/>
      <c r="AO26" s="115"/>
      <c r="AP26" s="112"/>
      <c r="AQ26" s="113"/>
      <c r="AR26" s="115"/>
      <c r="AS26" s="112"/>
      <c r="AT26" s="113"/>
      <c r="AU26" s="109"/>
      <c r="AV26" s="118"/>
      <c r="AW26" s="119"/>
    </row>
    <row r="27" spans="1:49" ht="42" customHeight="1">
      <c r="A27" s="25">
        <v>16</v>
      </c>
      <c r="B27" s="103"/>
      <c r="C27" s="103"/>
      <c r="D27" s="104"/>
      <c r="E27" s="104"/>
      <c r="F27" s="104"/>
      <c r="G27" s="104"/>
      <c r="H27" s="104"/>
      <c r="I27" s="104"/>
      <c r="J27" s="105"/>
      <c r="K27" s="117"/>
      <c r="L27" s="107"/>
      <c r="M27" s="108"/>
      <c r="N27" s="117"/>
      <c r="O27" s="107"/>
      <c r="P27" s="108"/>
      <c r="Q27" s="117"/>
      <c r="R27" s="107"/>
      <c r="S27" s="108"/>
      <c r="T27" s="117"/>
      <c r="U27" s="107"/>
      <c r="V27" s="108"/>
      <c r="W27" s="117"/>
      <c r="X27" s="107"/>
      <c r="Y27" s="108"/>
      <c r="Z27" s="117"/>
      <c r="AA27" s="107"/>
      <c r="AB27" s="108"/>
      <c r="AC27" s="117"/>
      <c r="AD27" s="107"/>
      <c r="AE27" s="108"/>
      <c r="AF27" s="117"/>
      <c r="AG27" s="107"/>
      <c r="AH27" s="108"/>
      <c r="AI27" s="117"/>
      <c r="AJ27" s="107"/>
      <c r="AK27" s="108"/>
      <c r="AL27" s="117"/>
      <c r="AM27" s="107"/>
      <c r="AN27" s="108"/>
      <c r="AO27" s="117"/>
      <c r="AP27" s="107"/>
      <c r="AQ27" s="108"/>
      <c r="AR27" s="117"/>
      <c r="AS27" s="107"/>
      <c r="AT27" s="108"/>
      <c r="AU27" s="109"/>
      <c r="AV27" s="118"/>
      <c r="AW27" s="119"/>
    </row>
    <row r="28" spans="1:49" ht="42" customHeight="1">
      <c r="A28" s="25">
        <v>17</v>
      </c>
      <c r="B28" s="103"/>
      <c r="C28" s="103"/>
      <c r="D28" s="104"/>
      <c r="E28" s="104"/>
      <c r="F28" s="104"/>
      <c r="G28" s="104"/>
      <c r="H28" s="104"/>
      <c r="I28" s="104"/>
      <c r="J28" s="105"/>
      <c r="K28" s="117"/>
      <c r="L28" s="112"/>
      <c r="M28" s="113"/>
      <c r="N28" s="117"/>
      <c r="O28" s="112"/>
      <c r="P28" s="113"/>
      <c r="Q28" s="117"/>
      <c r="R28" s="112"/>
      <c r="S28" s="113"/>
      <c r="T28" s="117"/>
      <c r="U28" s="112"/>
      <c r="V28" s="113"/>
      <c r="W28" s="117"/>
      <c r="X28" s="112"/>
      <c r="Y28" s="113"/>
      <c r="Z28" s="117"/>
      <c r="AA28" s="112"/>
      <c r="AB28" s="113"/>
      <c r="AC28" s="117"/>
      <c r="AD28" s="112"/>
      <c r="AE28" s="113"/>
      <c r="AF28" s="117"/>
      <c r="AG28" s="112"/>
      <c r="AH28" s="113"/>
      <c r="AI28" s="117"/>
      <c r="AJ28" s="112"/>
      <c r="AK28" s="113"/>
      <c r="AL28" s="117"/>
      <c r="AM28" s="112"/>
      <c r="AN28" s="113"/>
      <c r="AO28" s="117"/>
      <c r="AP28" s="112"/>
      <c r="AQ28" s="113"/>
      <c r="AR28" s="117"/>
      <c r="AS28" s="112"/>
      <c r="AT28" s="113"/>
      <c r="AU28" s="109"/>
      <c r="AV28" s="118"/>
      <c r="AW28" s="119"/>
    </row>
    <row r="29" spans="1:49" ht="42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22"/>
      <c r="K29" s="123"/>
      <c r="L29" s="84"/>
      <c r="M29" s="124"/>
      <c r="N29" s="123"/>
      <c r="O29" s="84"/>
      <c r="P29" s="124"/>
      <c r="Q29" s="123"/>
      <c r="R29" s="84"/>
      <c r="S29" s="124"/>
      <c r="T29" s="123"/>
      <c r="U29" s="84"/>
      <c r="V29" s="124"/>
      <c r="W29" s="123"/>
      <c r="X29" s="84"/>
      <c r="Y29" s="124"/>
      <c r="Z29" s="123"/>
      <c r="AA29" s="84"/>
      <c r="AB29" s="124"/>
      <c r="AC29" s="123"/>
      <c r="AD29" s="84"/>
      <c r="AE29" s="124"/>
      <c r="AF29" s="123"/>
      <c r="AG29" s="84"/>
      <c r="AH29" s="124"/>
      <c r="AI29" s="123"/>
      <c r="AJ29" s="84"/>
      <c r="AK29" s="124"/>
      <c r="AL29" s="123"/>
      <c r="AM29" s="84"/>
      <c r="AN29" s="124"/>
      <c r="AO29" s="123"/>
      <c r="AP29" s="84"/>
      <c r="AQ29" s="124"/>
      <c r="AR29" s="123"/>
      <c r="AS29" s="84"/>
      <c r="AT29" s="124"/>
      <c r="AU29" s="125"/>
      <c r="AV29" s="126"/>
      <c r="AW29" s="127"/>
    </row>
    <row r="30" spans="1:50" s="4" customFormat="1" ht="16.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6"/>
      <c r="AV30" s="57"/>
      <c r="AW30" s="58"/>
      <c r="AX30" s="59"/>
    </row>
    <row r="31" spans="1:50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24" t="s">
        <v>25</v>
      </c>
      <c r="AW31" s="524"/>
      <c r="AX31" s="59"/>
    </row>
    <row r="32" spans="1:50" s="4" customFormat="1" ht="19.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24"/>
      <c r="AW32" s="524"/>
      <c r="AX32" s="59"/>
    </row>
    <row r="33" spans="1:50" s="4" customFormat="1" ht="19.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524" t="s">
        <v>25</v>
      </c>
      <c r="AW33" s="524"/>
      <c r="AX33" s="59"/>
    </row>
    <row r="34" spans="1:50" s="4" customFormat="1" ht="19.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51"/>
      <c r="AW34" s="58"/>
      <c r="AX34" s="59"/>
    </row>
    <row r="35" spans="1:50" s="4" customFormat="1" ht="19.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524" t="s">
        <v>25</v>
      </c>
      <c r="AW35" s="524"/>
      <c r="AX35" s="59"/>
    </row>
    <row r="36" spans="1:50" s="4" customFormat="1" ht="19.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51"/>
      <c r="AW36" s="58" t="s">
        <v>28</v>
      </c>
      <c r="AX36" s="59"/>
    </row>
    <row r="37" spans="1:50" s="4" customFormat="1" ht="19.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51"/>
      <c r="AW37" s="62" t="s">
        <v>0</v>
      </c>
      <c r="AX37" s="59"/>
    </row>
  </sheetData>
  <sheetProtection/>
  <mergeCells count="41">
    <mergeCell ref="A2:D2"/>
    <mergeCell ref="I10:I11"/>
    <mergeCell ref="AV10:AV11"/>
    <mergeCell ref="AV32:AW32"/>
    <mergeCell ref="AL10:AN10"/>
    <mergeCell ref="AV31:AW31"/>
    <mergeCell ref="G8:AV8"/>
    <mergeCell ref="AI10:AK10"/>
    <mergeCell ref="A1:D1"/>
    <mergeCell ref="AF10:AH10"/>
    <mergeCell ref="A10:A11"/>
    <mergeCell ref="B10:B11"/>
    <mergeCell ref="D10:D11"/>
    <mergeCell ref="H10:H11"/>
    <mergeCell ref="D5:AU5"/>
    <mergeCell ref="A7:E7"/>
    <mergeCell ref="G9:AV9"/>
    <mergeCell ref="A8:E8"/>
    <mergeCell ref="AV35:AW35"/>
    <mergeCell ref="AV33:AW33"/>
    <mergeCell ref="Z10:AB10"/>
    <mergeCell ref="AC10:AE10"/>
    <mergeCell ref="A9:E9"/>
    <mergeCell ref="K10:M10"/>
    <mergeCell ref="G10:G11"/>
    <mergeCell ref="AW10:AW11"/>
    <mergeCell ref="E10:E11"/>
    <mergeCell ref="F10:F11"/>
    <mergeCell ref="W10:Y10"/>
    <mergeCell ref="G7:AV7"/>
    <mergeCell ref="Q10:S10"/>
    <mergeCell ref="A37:B37"/>
    <mergeCell ref="AR10:AT10"/>
    <mergeCell ref="A33:C33"/>
    <mergeCell ref="A35:C35"/>
    <mergeCell ref="N10:P10"/>
    <mergeCell ref="A36:B36"/>
    <mergeCell ref="T10:V10"/>
    <mergeCell ref="J10:J11"/>
    <mergeCell ref="AO10:AQ10"/>
    <mergeCell ref="A34:C34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37"/>
  <sheetViews>
    <sheetView zoomScale="70" zoomScaleNormal="70" zoomScalePageLayoutView="0" workbookViewId="0" topLeftCell="A6">
      <selection activeCell="L20" sqref="L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46" width="3.125" style="41" customWidth="1"/>
    <col min="47" max="47" width="7.625" style="64" customWidth="1"/>
    <col min="48" max="48" width="7.625" style="41" customWidth="1"/>
    <col min="49" max="49" width="21.875" style="41" customWidth="1"/>
    <col min="50" max="16384" width="9.125" style="41" customWidth="1"/>
  </cols>
  <sheetData>
    <row r="1" spans="1:4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529" t="s">
        <v>1</v>
      </c>
      <c r="B2" s="529"/>
      <c r="C2" s="529"/>
      <c r="D2" s="529"/>
      <c r="E2" s="2"/>
      <c r="F2" s="2"/>
      <c r="G2" s="2"/>
      <c r="H2" s="2"/>
      <c r="I2" s="2"/>
      <c r="J2" s="2"/>
      <c r="K2" s="344" t="s">
        <v>420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91" t="s">
        <v>331</v>
      </c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530" t="s">
        <v>300</v>
      </c>
      <c r="B7" s="531"/>
      <c r="C7" s="531"/>
      <c r="D7" s="531"/>
      <c r="E7" s="531"/>
      <c r="F7" s="17"/>
      <c r="G7" s="513" t="s">
        <v>890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311" t="s">
        <v>411</v>
      </c>
    </row>
    <row r="8" spans="1:50" s="21" customFormat="1" ht="21" customHeight="1" thickBot="1">
      <c r="A8" s="512" t="s">
        <v>972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312" t="s">
        <v>492</v>
      </c>
      <c r="AX8" s="20"/>
    </row>
    <row r="9" spans="1:5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19" t="s">
        <v>6</v>
      </c>
      <c r="AX9" s="20"/>
    </row>
    <row r="10" spans="1:4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40" t="s">
        <v>16</v>
      </c>
      <c r="K10" s="549"/>
      <c r="L10" s="550"/>
      <c r="M10" s="551"/>
      <c r="N10" s="549"/>
      <c r="O10" s="550"/>
      <c r="P10" s="551"/>
      <c r="Q10" s="549"/>
      <c r="R10" s="550"/>
      <c r="S10" s="551"/>
      <c r="T10" s="549"/>
      <c r="U10" s="550"/>
      <c r="V10" s="551"/>
      <c r="W10" s="549"/>
      <c r="X10" s="550"/>
      <c r="Y10" s="551"/>
      <c r="Z10" s="549"/>
      <c r="AA10" s="550"/>
      <c r="AB10" s="551"/>
      <c r="AC10" s="549"/>
      <c r="AD10" s="550"/>
      <c r="AE10" s="551"/>
      <c r="AF10" s="549"/>
      <c r="AG10" s="550"/>
      <c r="AH10" s="551"/>
      <c r="AI10" s="549"/>
      <c r="AJ10" s="550"/>
      <c r="AK10" s="551"/>
      <c r="AL10" s="549"/>
      <c r="AM10" s="550"/>
      <c r="AN10" s="551"/>
      <c r="AO10" s="549"/>
      <c r="AP10" s="550"/>
      <c r="AQ10" s="551"/>
      <c r="AR10" s="549"/>
      <c r="AS10" s="550"/>
      <c r="AT10" s="551"/>
      <c r="AU10" s="92" t="s">
        <v>36</v>
      </c>
      <c r="AV10" s="545" t="s">
        <v>37</v>
      </c>
      <c r="AW10" s="526" t="s">
        <v>19</v>
      </c>
    </row>
    <row r="11" spans="1:4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95">
        <v>1</v>
      </c>
      <c r="L11" s="94">
        <v>2</v>
      </c>
      <c r="M11" s="96">
        <v>3</v>
      </c>
      <c r="N11" s="95">
        <v>1</v>
      </c>
      <c r="O11" s="94">
        <v>2</v>
      </c>
      <c r="P11" s="96">
        <v>3</v>
      </c>
      <c r="Q11" s="95">
        <v>1</v>
      </c>
      <c r="R11" s="94">
        <v>2</v>
      </c>
      <c r="S11" s="96">
        <v>3</v>
      </c>
      <c r="T11" s="95">
        <v>1</v>
      </c>
      <c r="U11" s="94">
        <v>2</v>
      </c>
      <c r="V11" s="96">
        <v>3</v>
      </c>
      <c r="W11" s="95">
        <v>1</v>
      </c>
      <c r="X11" s="94">
        <v>2</v>
      </c>
      <c r="Y11" s="96">
        <v>3</v>
      </c>
      <c r="Z11" s="95">
        <v>1</v>
      </c>
      <c r="AA11" s="94">
        <v>2</v>
      </c>
      <c r="AB11" s="96">
        <v>3</v>
      </c>
      <c r="AC11" s="95">
        <v>1</v>
      </c>
      <c r="AD11" s="94">
        <v>2</v>
      </c>
      <c r="AE11" s="96">
        <v>3</v>
      </c>
      <c r="AF11" s="95">
        <v>1</v>
      </c>
      <c r="AG11" s="94">
        <v>2</v>
      </c>
      <c r="AH11" s="96">
        <v>3</v>
      </c>
      <c r="AI11" s="95">
        <v>1</v>
      </c>
      <c r="AJ11" s="94">
        <v>2</v>
      </c>
      <c r="AK11" s="96">
        <v>3</v>
      </c>
      <c r="AL11" s="95">
        <v>1</v>
      </c>
      <c r="AM11" s="94">
        <v>2</v>
      </c>
      <c r="AN11" s="96">
        <v>3</v>
      </c>
      <c r="AO11" s="95">
        <v>1</v>
      </c>
      <c r="AP11" s="94">
        <v>2</v>
      </c>
      <c r="AQ11" s="96">
        <v>3</v>
      </c>
      <c r="AR11" s="95">
        <v>1</v>
      </c>
      <c r="AS11" s="94">
        <v>2</v>
      </c>
      <c r="AT11" s="96">
        <v>3</v>
      </c>
      <c r="AU11" s="97" t="s">
        <v>18</v>
      </c>
      <c r="AV11" s="558"/>
      <c r="AW11" s="554"/>
    </row>
    <row r="12" spans="1:49" s="31" customFormat="1" ht="42" customHeight="1">
      <c r="A12" s="98">
        <v>1</v>
      </c>
      <c r="B12" s="315">
        <v>252</v>
      </c>
      <c r="C12" s="319">
        <v>11</v>
      </c>
      <c r="D12" s="316" t="s">
        <v>966</v>
      </c>
      <c r="E12" s="316" t="s">
        <v>122</v>
      </c>
      <c r="F12" s="316" t="s">
        <v>395</v>
      </c>
      <c r="G12" s="316" t="s">
        <v>971</v>
      </c>
      <c r="H12" s="316" t="s">
        <v>373</v>
      </c>
      <c r="I12" s="317" t="s">
        <v>243</v>
      </c>
      <c r="J12" s="317">
        <v>1134</v>
      </c>
      <c r="K12" s="420"/>
      <c r="L12" s="82"/>
      <c r="M12" s="99"/>
      <c r="N12" s="420"/>
      <c r="O12" s="82"/>
      <c r="P12" s="99"/>
      <c r="Q12" s="420"/>
      <c r="R12" s="82"/>
      <c r="S12" s="99"/>
      <c r="T12" s="420"/>
      <c r="U12" s="82"/>
      <c r="V12" s="99"/>
      <c r="W12" s="420"/>
      <c r="X12" s="82"/>
      <c r="Y12" s="99"/>
      <c r="Z12" s="420"/>
      <c r="AA12" s="82"/>
      <c r="AB12" s="99"/>
      <c r="AC12" s="420"/>
      <c r="AD12" s="82"/>
      <c r="AE12" s="99"/>
      <c r="AF12" s="420"/>
      <c r="AG12" s="82"/>
      <c r="AH12" s="99"/>
      <c r="AI12" s="420"/>
      <c r="AJ12" s="82"/>
      <c r="AK12" s="99"/>
      <c r="AL12" s="420"/>
      <c r="AM12" s="82"/>
      <c r="AN12" s="99"/>
      <c r="AO12" s="420"/>
      <c r="AP12" s="82"/>
      <c r="AQ12" s="99"/>
      <c r="AR12" s="420"/>
      <c r="AS12" s="82"/>
      <c r="AT12" s="99"/>
      <c r="AU12" s="436">
        <v>4.8</v>
      </c>
      <c r="AV12" s="437">
        <v>1</v>
      </c>
      <c r="AW12" s="102"/>
    </row>
    <row r="13" spans="1:49" s="31" customFormat="1" ht="42" customHeight="1">
      <c r="A13" s="25">
        <v>2</v>
      </c>
      <c r="B13" s="315">
        <v>124</v>
      </c>
      <c r="C13" s="319">
        <v>10</v>
      </c>
      <c r="D13" s="316" t="s">
        <v>365</v>
      </c>
      <c r="E13" s="316" t="s">
        <v>92</v>
      </c>
      <c r="F13" s="316" t="s">
        <v>165</v>
      </c>
      <c r="G13" s="316" t="s">
        <v>965</v>
      </c>
      <c r="H13" s="316" t="s">
        <v>430</v>
      </c>
      <c r="I13" s="317">
        <v>1997</v>
      </c>
      <c r="J13" s="317">
        <v>1654</v>
      </c>
      <c r="K13" s="117"/>
      <c r="L13" s="107"/>
      <c r="M13" s="108"/>
      <c r="N13" s="117"/>
      <c r="O13" s="107"/>
      <c r="P13" s="108"/>
      <c r="Q13" s="117"/>
      <c r="R13" s="107"/>
      <c r="S13" s="108"/>
      <c r="T13" s="117"/>
      <c r="U13" s="107"/>
      <c r="V13" s="108"/>
      <c r="W13" s="117"/>
      <c r="X13" s="107"/>
      <c r="Y13" s="108"/>
      <c r="Z13" s="117"/>
      <c r="AA13" s="107"/>
      <c r="AB13" s="108"/>
      <c r="AC13" s="117"/>
      <c r="AD13" s="107"/>
      <c r="AE13" s="108"/>
      <c r="AF13" s="117"/>
      <c r="AG13" s="107"/>
      <c r="AH13" s="108"/>
      <c r="AI13" s="117"/>
      <c r="AJ13" s="107"/>
      <c r="AK13" s="108"/>
      <c r="AL13" s="117"/>
      <c r="AM13" s="107"/>
      <c r="AN13" s="108"/>
      <c r="AO13" s="117"/>
      <c r="AP13" s="107"/>
      <c r="AQ13" s="108"/>
      <c r="AR13" s="117"/>
      <c r="AS13" s="107"/>
      <c r="AT13" s="108"/>
      <c r="AU13" s="438">
        <v>4.75</v>
      </c>
      <c r="AV13" s="435">
        <v>2</v>
      </c>
      <c r="AW13" s="111"/>
    </row>
    <row r="14" spans="1:49" s="35" customFormat="1" ht="42" customHeight="1">
      <c r="A14" s="25">
        <v>3</v>
      </c>
      <c r="B14" s="315">
        <v>286</v>
      </c>
      <c r="C14" s="319">
        <v>7</v>
      </c>
      <c r="D14" s="316" t="s">
        <v>962</v>
      </c>
      <c r="E14" s="316" t="s">
        <v>963</v>
      </c>
      <c r="F14" s="316" t="s">
        <v>349</v>
      </c>
      <c r="G14" s="316" t="s">
        <v>964</v>
      </c>
      <c r="H14" s="316" t="s">
        <v>440</v>
      </c>
      <c r="I14" s="317">
        <v>1997</v>
      </c>
      <c r="J14" s="317">
        <v>827</v>
      </c>
      <c r="K14" s="115"/>
      <c r="L14" s="112"/>
      <c r="M14" s="113"/>
      <c r="N14" s="115"/>
      <c r="O14" s="112"/>
      <c r="P14" s="113"/>
      <c r="Q14" s="115"/>
      <c r="R14" s="112"/>
      <c r="S14" s="113"/>
      <c r="T14" s="115"/>
      <c r="U14" s="112"/>
      <c r="V14" s="113"/>
      <c r="W14" s="115"/>
      <c r="X14" s="112"/>
      <c r="Y14" s="113"/>
      <c r="Z14" s="115"/>
      <c r="AA14" s="112"/>
      <c r="AB14" s="113"/>
      <c r="AC14" s="115"/>
      <c r="AD14" s="112"/>
      <c r="AE14" s="113"/>
      <c r="AF14" s="115"/>
      <c r="AG14" s="112"/>
      <c r="AH14" s="113"/>
      <c r="AI14" s="115"/>
      <c r="AJ14" s="112"/>
      <c r="AK14" s="113"/>
      <c r="AL14" s="115"/>
      <c r="AM14" s="112"/>
      <c r="AN14" s="113"/>
      <c r="AO14" s="115"/>
      <c r="AP14" s="112"/>
      <c r="AQ14" s="113"/>
      <c r="AR14" s="115"/>
      <c r="AS14" s="112"/>
      <c r="AT14" s="113"/>
      <c r="AU14" s="438">
        <v>4.7</v>
      </c>
      <c r="AV14" s="347">
        <v>3</v>
      </c>
      <c r="AW14" s="111"/>
    </row>
    <row r="15" spans="1:49" s="35" customFormat="1" ht="42" customHeight="1">
      <c r="A15" s="25">
        <v>4</v>
      </c>
      <c r="B15" s="315">
        <v>262</v>
      </c>
      <c r="C15" s="319">
        <v>12</v>
      </c>
      <c r="D15" s="316" t="s">
        <v>967</v>
      </c>
      <c r="E15" s="316" t="s">
        <v>968</v>
      </c>
      <c r="F15" s="316" t="s">
        <v>281</v>
      </c>
      <c r="G15" s="316" t="s">
        <v>969</v>
      </c>
      <c r="H15" s="316" t="s">
        <v>823</v>
      </c>
      <c r="I15" s="317">
        <v>1996</v>
      </c>
      <c r="J15" s="317">
        <v>1793</v>
      </c>
      <c r="K15" s="117"/>
      <c r="L15" s="107"/>
      <c r="M15" s="108"/>
      <c r="N15" s="117"/>
      <c r="O15" s="107"/>
      <c r="P15" s="108"/>
      <c r="Q15" s="117"/>
      <c r="R15" s="107"/>
      <c r="S15" s="108"/>
      <c r="T15" s="117"/>
      <c r="U15" s="107"/>
      <c r="V15" s="108"/>
      <c r="W15" s="117"/>
      <c r="X15" s="107"/>
      <c r="Y15" s="108"/>
      <c r="Z15" s="117"/>
      <c r="AA15" s="107"/>
      <c r="AB15" s="108"/>
      <c r="AC15" s="117"/>
      <c r="AD15" s="107"/>
      <c r="AE15" s="108"/>
      <c r="AF15" s="117"/>
      <c r="AG15" s="107"/>
      <c r="AH15" s="108"/>
      <c r="AI15" s="117"/>
      <c r="AJ15" s="107"/>
      <c r="AK15" s="108"/>
      <c r="AL15" s="117"/>
      <c r="AM15" s="107"/>
      <c r="AN15" s="108"/>
      <c r="AO15" s="117"/>
      <c r="AP15" s="107"/>
      <c r="AQ15" s="108"/>
      <c r="AR15" s="117"/>
      <c r="AS15" s="107"/>
      <c r="AT15" s="108"/>
      <c r="AU15" s="380">
        <v>4.5</v>
      </c>
      <c r="AV15" s="435">
        <v>4</v>
      </c>
      <c r="AW15" s="111"/>
    </row>
    <row r="16" spans="1:49" s="35" customFormat="1" ht="42" customHeight="1">
      <c r="A16" s="25">
        <v>5</v>
      </c>
      <c r="B16" s="315">
        <v>105</v>
      </c>
      <c r="C16" s="319">
        <v>9</v>
      </c>
      <c r="D16" s="324" t="s">
        <v>327</v>
      </c>
      <c r="E16" s="324" t="s">
        <v>97</v>
      </c>
      <c r="F16" s="324" t="s">
        <v>281</v>
      </c>
      <c r="G16" s="324" t="s">
        <v>328</v>
      </c>
      <c r="H16" s="343" t="s">
        <v>131</v>
      </c>
      <c r="I16" s="315">
        <v>1998</v>
      </c>
      <c r="J16" s="315">
        <v>1454</v>
      </c>
      <c r="K16" s="115"/>
      <c r="L16" s="112"/>
      <c r="M16" s="113"/>
      <c r="N16" s="115"/>
      <c r="O16" s="112"/>
      <c r="P16" s="113"/>
      <c r="Q16" s="115"/>
      <c r="R16" s="112"/>
      <c r="S16" s="113"/>
      <c r="T16" s="115"/>
      <c r="U16" s="112"/>
      <c r="V16" s="113"/>
      <c r="W16" s="115"/>
      <c r="X16" s="112"/>
      <c r="Y16" s="113"/>
      <c r="Z16" s="115"/>
      <c r="AA16" s="112"/>
      <c r="AB16" s="113"/>
      <c r="AC16" s="115"/>
      <c r="AD16" s="112"/>
      <c r="AE16" s="113"/>
      <c r="AF16" s="115"/>
      <c r="AG16" s="112"/>
      <c r="AH16" s="113"/>
      <c r="AI16" s="115"/>
      <c r="AJ16" s="112"/>
      <c r="AK16" s="113"/>
      <c r="AL16" s="115"/>
      <c r="AM16" s="112"/>
      <c r="AN16" s="113"/>
      <c r="AO16" s="115"/>
      <c r="AP16" s="112"/>
      <c r="AQ16" s="113"/>
      <c r="AR16" s="115"/>
      <c r="AS16" s="112"/>
      <c r="AT16" s="113"/>
      <c r="AU16" s="438">
        <v>4.5</v>
      </c>
      <c r="AV16" s="435">
        <v>5</v>
      </c>
      <c r="AW16" s="116"/>
    </row>
    <row r="17" spans="1:49" s="35" customFormat="1" ht="42" customHeight="1">
      <c r="A17" s="25">
        <v>6</v>
      </c>
      <c r="B17" s="315">
        <v>201</v>
      </c>
      <c r="C17" s="319">
        <v>5</v>
      </c>
      <c r="D17" s="316" t="s">
        <v>959</v>
      </c>
      <c r="E17" s="316" t="s">
        <v>960</v>
      </c>
      <c r="F17" s="316" t="s">
        <v>281</v>
      </c>
      <c r="G17" s="316" t="s">
        <v>889</v>
      </c>
      <c r="H17" s="316" t="s">
        <v>805</v>
      </c>
      <c r="I17" s="317">
        <v>1998</v>
      </c>
      <c r="J17" s="317">
        <v>1140</v>
      </c>
      <c r="K17" s="115"/>
      <c r="L17" s="112"/>
      <c r="M17" s="113"/>
      <c r="N17" s="115"/>
      <c r="O17" s="112"/>
      <c r="P17" s="113"/>
      <c r="Q17" s="115"/>
      <c r="R17" s="112"/>
      <c r="S17" s="113"/>
      <c r="T17" s="115"/>
      <c r="U17" s="112"/>
      <c r="V17" s="113"/>
      <c r="W17" s="115"/>
      <c r="X17" s="112"/>
      <c r="Y17" s="113"/>
      <c r="Z17" s="115"/>
      <c r="AA17" s="112"/>
      <c r="AB17" s="113"/>
      <c r="AC17" s="115"/>
      <c r="AD17" s="112"/>
      <c r="AE17" s="113"/>
      <c r="AF17" s="115"/>
      <c r="AG17" s="112"/>
      <c r="AH17" s="113"/>
      <c r="AI17" s="115"/>
      <c r="AJ17" s="112"/>
      <c r="AK17" s="113"/>
      <c r="AL17" s="115"/>
      <c r="AM17" s="112"/>
      <c r="AN17" s="113"/>
      <c r="AO17" s="115"/>
      <c r="AP17" s="112"/>
      <c r="AQ17" s="113"/>
      <c r="AR17" s="115"/>
      <c r="AS17" s="112"/>
      <c r="AT17" s="113"/>
      <c r="AU17" s="438">
        <v>4.3</v>
      </c>
      <c r="AV17" s="347">
        <v>6</v>
      </c>
      <c r="AW17" s="116"/>
    </row>
    <row r="18" spans="1:49" ht="42" customHeight="1">
      <c r="A18" s="25">
        <v>7</v>
      </c>
      <c r="B18" s="315">
        <v>106</v>
      </c>
      <c r="C18" s="319">
        <v>4</v>
      </c>
      <c r="D18" s="324" t="s">
        <v>324</v>
      </c>
      <c r="E18" s="324" t="s">
        <v>85</v>
      </c>
      <c r="F18" s="324" t="s">
        <v>958</v>
      </c>
      <c r="G18" s="324" t="s">
        <v>325</v>
      </c>
      <c r="H18" s="343" t="s">
        <v>131</v>
      </c>
      <c r="I18" s="315">
        <v>1998</v>
      </c>
      <c r="J18" s="315">
        <v>1763</v>
      </c>
      <c r="K18" s="115"/>
      <c r="L18" s="107"/>
      <c r="M18" s="108"/>
      <c r="N18" s="115"/>
      <c r="O18" s="107"/>
      <c r="P18" s="108"/>
      <c r="Q18" s="115"/>
      <c r="R18" s="107"/>
      <c r="S18" s="108"/>
      <c r="T18" s="115"/>
      <c r="U18" s="107"/>
      <c r="V18" s="108"/>
      <c r="W18" s="115"/>
      <c r="X18" s="107"/>
      <c r="Y18" s="108"/>
      <c r="Z18" s="115"/>
      <c r="AA18" s="107"/>
      <c r="AB18" s="108"/>
      <c r="AC18" s="115"/>
      <c r="AD18" s="107"/>
      <c r="AE18" s="108"/>
      <c r="AF18" s="115"/>
      <c r="AG18" s="107"/>
      <c r="AH18" s="108"/>
      <c r="AI18" s="115"/>
      <c r="AJ18" s="107"/>
      <c r="AK18" s="108"/>
      <c r="AL18" s="115"/>
      <c r="AM18" s="107"/>
      <c r="AN18" s="108"/>
      <c r="AO18" s="115"/>
      <c r="AP18" s="107"/>
      <c r="AQ18" s="108"/>
      <c r="AR18" s="115"/>
      <c r="AS18" s="107"/>
      <c r="AT18" s="108"/>
      <c r="AU18" s="438">
        <v>4</v>
      </c>
      <c r="AV18" s="435">
        <v>7</v>
      </c>
      <c r="AW18" s="116"/>
    </row>
    <row r="19" spans="1:49" s="31" customFormat="1" ht="42" customHeight="1">
      <c r="A19" s="25">
        <v>8</v>
      </c>
      <c r="B19" s="315">
        <v>232</v>
      </c>
      <c r="C19" s="319">
        <v>3</v>
      </c>
      <c r="D19" s="316" t="s">
        <v>581</v>
      </c>
      <c r="E19" s="316" t="s">
        <v>957</v>
      </c>
      <c r="F19" s="316" t="s">
        <v>191</v>
      </c>
      <c r="G19" s="316" t="s">
        <v>508</v>
      </c>
      <c r="H19" s="316" t="s">
        <v>423</v>
      </c>
      <c r="I19" s="317">
        <v>1996</v>
      </c>
      <c r="J19" s="317"/>
      <c r="K19" s="106"/>
      <c r="L19" s="112"/>
      <c r="M19" s="113"/>
      <c r="N19" s="106"/>
      <c r="O19" s="112"/>
      <c r="P19" s="113"/>
      <c r="Q19" s="106"/>
      <c r="R19" s="112"/>
      <c r="S19" s="113"/>
      <c r="T19" s="106"/>
      <c r="U19" s="112"/>
      <c r="V19" s="113"/>
      <c r="W19" s="106"/>
      <c r="X19" s="112"/>
      <c r="Y19" s="113"/>
      <c r="Z19" s="106"/>
      <c r="AA19" s="112"/>
      <c r="AB19" s="113"/>
      <c r="AC19" s="106"/>
      <c r="AD19" s="112"/>
      <c r="AE19" s="113"/>
      <c r="AF19" s="106"/>
      <c r="AG19" s="112"/>
      <c r="AH19" s="113"/>
      <c r="AI19" s="106"/>
      <c r="AJ19" s="112"/>
      <c r="AK19" s="113"/>
      <c r="AL19" s="106"/>
      <c r="AM19" s="112"/>
      <c r="AN19" s="113"/>
      <c r="AO19" s="106"/>
      <c r="AP19" s="112"/>
      <c r="AQ19" s="113"/>
      <c r="AR19" s="106"/>
      <c r="AS19" s="112"/>
      <c r="AT19" s="113"/>
      <c r="AU19" s="438">
        <v>3.7</v>
      </c>
      <c r="AV19" s="435">
        <v>8</v>
      </c>
      <c r="AW19" s="116"/>
    </row>
    <row r="20" spans="1:49" s="31" customFormat="1" ht="42" customHeight="1">
      <c r="A20" s="25">
        <v>9</v>
      </c>
      <c r="B20" s="315">
        <v>174</v>
      </c>
      <c r="C20" s="319">
        <v>2</v>
      </c>
      <c r="D20" s="316" t="s">
        <v>329</v>
      </c>
      <c r="E20" s="316" t="s">
        <v>83</v>
      </c>
      <c r="F20" s="316" t="s">
        <v>330</v>
      </c>
      <c r="G20" s="316" t="s">
        <v>152</v>
      </c>
      <c r="H20" s="316" t="s">
        <v>136</v>
      </c>
      <c r="I20" s="317" t="s">
        <v>137</v>
      </c>
      <c r="J20" s="317"/>
      <c r="K20" s="106"/>
      <c r="L20" s="107"/>
      <c r="M20" s="108"/>
      <c r="N20" s="106"/>
      <c r="O20" s="107"/>
      <c r="P20" s="108"/>
      <c r="Q20" s="106"/>
      <c r="R20" s="107"/>
      <c r="S20" s="108"/>
      <c r="T20" s="106"/>
      <c r="U20" s="107"/>
      <c r="V20" s="108"/>
      <c r="W20" s="106"/>
      <c r="X20" s="107"/>
      <c r="Y20" s="108"/>
      <c r="Z20" s="106"/>
      <c r="AA20" s="107"/>
      <c r="AB20" s="108"/>
      <c r="AC20" s="106"/>
      <c r="AD20" s="107"/>
      <c r="AE20" s="108"/>
      <c r="AF20" s="106"/>
      <c r="AG20" s="107"/>
      <c r="AH20" s="108"/>
      <c r="AI20" s="106"/>
      <c r="AJ20" s="107"/>
      <c r="AK20" s="108"/>
      <c r="AL20" s="106"/>
      <c r="AM20" s="107"/>
      <c r="AN20" s="108"/>
      <c r="AO20" s="106"/>
      <c r="AP20" s="107"/>
      <c r="AQ20" s="108"/>
      <c r="AR20" s="106"/>
      <c r="AS20" s="107"/>
      <c r="AT20" s="108"/>
      <c r="AU20" s="438"/>
      <c r="AV20" s="347" t="s">
        <v>1153</v>
      </c>
      <c r="AW20" s="111"/>
    </row>
    <row r="21" spans="1:49" s="31" customFormat="1" ht="42" customHeight="1">
      <c r="A21" s="25">
        <v>10</v>
      </c>
      <c r="B21" s="315">
        <v>268</v>
      </c>
      <c r="C21" s="319">
        <v>6</v>
      </c>
      <c r="D21" s="316" t="s">
        <v>961</v>
      </c>
      <c r="E21" s="316" t="s">
        <v>87</v>
      </c>
      <c r="F21" s="316" t="s">
        <v>281</v>
      </c>
      <c r="G21" s="316" t="s">
        <v>934</v>
      </c>
      <c r="H21" s="316" t="s">
        <v>512</v>
      </c>
      <c r="I21" s="317">
        <v>1997</v>
      </c>
      <c r="J21" s="317">
        <v>2010</v>
      </c>
      <c r="K21" s="115"/>
      <c r="L21" s="107"/>
      <c r="M21" s="108"/>
      <c r="N21" s="115"/>
      <c r="O21" s="107"/>
      <c r="P21" s="108"/>
      <c r="Q21" s="115"/>
      <c r="R21" s="107"/>
      <c r="S21" s="108"/>
      <c r="T21" s="115"/>
      <c r="U21" s="107"/>
      <c r="V21" s="108"/>
      <c r="W21" s="115"/>
      <c r="X21" s="107"/>
      <c r="Y21" s="108"/>
      <c r="Z21" s="115"/>
      <c r="AA21" s="107"/>
      <c r="AB21" s="108"/>
      <c r="AC21" s="115"/>
      <c r="AD21" s="107"/>
      <c r="AE21" s="108"/>
      <c r="AF21" s="115"/>
      <c r="AG21" s="107"/>
      <c r="AH21" s="108"/>
      <c r="AI21" s="115"/>
      <c r="AJ21" s="107"/>
      <c r="AK21" s="108"/>
      <c r="AL21" s="115"/>
      <c r="AM21" s="107"/>
      <c r="AN21" s="108"/>
      <c r="AO21" s="115"/>
      <c r="AP21" s="107"/>
      <c r="AQ21" s="108"/>
      <c r="AR21" s="115"/>
      <c r="AS21" s="107"/>
      <c r="AT21" s="108"/>
      <c r="AU21" s="438"/>
      <c r="AV21" s="347" t="s">
        <v>1153</v>
      </c>
      <c r="AW21" s="111"/>
    </row>
    <row r="22" spans="1:49" s="31" customFormat="1" ht="42" customHeight="1">
      <c r="A22" s="25">
        <v>11</v>
      </c>
      <c r="B22" s="315">
        <v>269</v>
      </c>
      <c r="C22" s="319">
        <v>1</v>
      </c>
      <c r="D22" s="316" t="s">
        <v>955</v>
      </c>
      <c r="E22" s="316" t="s">
        <v>281</v>
      </c>
      <c r="F22" s="316" t="s">
        <v>191</v>
      </c>
      <c r="G22" s="316" t="s">
        <v>956</v>
      </c>
      <c r="H22" s="316" t="s">
        <v>512</v>
      </c>
      <c r="I22" s="317">
        <v>1997</v>
      </c>
      <c r="J22" s="317">
        <v>811</v>
      </c>
      <c r="K22" s="106"/>
      <c r="L22" s="112"/>
      <c r="M22" s="113"/>
      <c r="N22" s="106"/>
      <c r="O22" s="112"/>
      <c r="P22" s="113"/>
      <c r="Q22" s="106"/>
      <c r="R22" s="112"/>
      <c r="S22" s="113"/>
      <c r="T22" s="106"/>
      <c r="U22" s="112"/>
      <c r="V22" s="113"/>
      <c r="W22" s="106"/>
      <c r="X22" s="112"/>
      <c r="Y22" s="113"/>
      <c r="Z22" s="106"/>
      <c r="AA22" s="112"/>
      <c r="AB22" s="113"/>
      <c r="AC22" s="106"/>
      <c r="AD22" s="112"/>
      <c r="AE22" s="113"/>
      <c r="AF22" s="106"/>
      <c r="AG22" s="112"/>
      <c r="AH22" s="113"/>
      <c r="AI22" s="106"/>
      <c r="AJ22" s="112"/>
      <c r="AK22" s="113"/>
      <c r="AL22" s="106"/>
      <c r="AM22" s="112"/>
      <c r="AN22" s="113"/>
      <c r="AO22" s="106"/>
      <c r="AP22" s="112"/>
      <c r="AQ22" s="113"/>
      <c r="AR22" s="106"/>
      <c r="AS22" s="112"/>
      <c r="AT22" s="113"/>
      <c r="AU22" s="438"/>
      <c r="AV22" s="347" t="s">
        <v>1194</v>
      </c>
      <c r="AW22" s="111"/>
    </row>
    <row r="23" spans="1:49" s="35" customFormat="1" ht="42" customHeight="1">
      <c r="A23" s="25">
        <v>12</v>
      </c>
      <c r="B23" s="315">
        <v>147</v>
      </c>
      <c r="C23" s="319">
        <v>8</v>
      </c>
      <c r="D23" s="316" t="s">
        <v>326</v>
      </c>
      <c r="E23" s="316" t="s">
        <v>175</v>
      </c>
      <c r="F23" s="316" t="s">
        <v>135</v>
      </c>
      <c r="G23" s="316" t="s">
        <v>970</v>
      </c>
      <c r="H23" s="316" t="s">
        <v>121</v>
      </c>
      <c r="I23" s="317" t="s">
        <v>243</v>
      </c>
      <c r="J23" s="317">
        <v>4719</v>
      </c>
      <c r="K23" s="117"/>
      <c r="L23" s="107"/>
      <c r="M23" s="108"/>
      <c r="N23" s="117"/>
      <c r="O23" s="107"/>
      <c r="P23" s="108"/>
      <c r="Q23" s="117"/>
      <c r="R23" s="107"/>
      <c r="S23" s="108"/>
      <c r="T23" s="117"/>
      <c r="U23" s="107"/>
      <c r="V23" s="108"/>
      <c r="W23" s="117"/>
      <c r="X23" s="107"/>
      <c r="Y23" s="108"/>
      <c r="Z23" s="117"/>
      <c r="AA23" s="107"/>
      <c r="AB23" s="108"/>
      <c r="AC23" s="117"/>
      <c r="AD23" s="107"/>
      <c r="AE23" s="108"/>
      <c r="AF23" s="117"/>
      <c r="AG23" s="107"/>
      <c r="AH23" s="108"/>
      <c r="AI23" s="117"/>
      <c r="AJ23" s="107"/>
      <c r="AK23" s="108"/>
      <c r="AL23" s="117"/>
      <c r="AM23" s="107"/>
      <c r="AN23" s="108"/>
      <c r="AO23" s="117"/>
      <c r="AP23" s="107"/>
      <c r="AQ23" s="108"/>
      <c r="AR23" s="117"/>
      <c r="AS23" s="107"/>
      <c r="AT23" s="108"/>
      <c r="AU23" s="438"/>
      <c r="AV23" s="347" t="s">
        <v>1194</v>
      </c>
      <c r="AW23" s="111"/>
    </row>
    <row r="24" spans="1:49" ht="42" customHeight="1">
      <c r="A24" s="25">
        <v>13</v>
      </c>
      <c r="B24" s="103"/>
      <c r="C24" s="103"/>
      <c r="D24" s="104"/>
      <c r="E24" s="104"/>
      <c r="F24" s="104"/>
      <c r="G24" s="104"/>
      <c r="H24" s="104"/>
      <c r="I24" s="104"/>
      <c r="J24" s="105"/>
      <c r="K24" s="115"/>
      <c r="L24" s="112"/>
      <c r="M24" s="113"/>
      <c r="N24" s="115"/>
      <c r="O24" s="112"/>
      <c r="P24" s="113"/>
      <c r="Q24" s="115"/>
      <c r="R24" s="112"/>
      <c r="S24" s="113"/>
      <c r="T24" s="115"/>
      <c r="U24" s="112"/>
      <c r="V24" s="113"/>
      <c r="W24" s="115"/>
      <c r="X24" s="112"/>
      <c r="Y24" s="113"/>
      <c r="Z24" s="115"/>
      <c r="AA24" s="112"/>
      <c r="AB24" s="113"/>
      <c r="AC24" s="115"/>
      <c r="AD24" s="112"/>
      <c r="AE24" s="113"/>
      <c r="AF24" s="115"/>
      <c r="AG24" s="112"/>
      <c r="AH24" s="113"/>
      <c r="AI24" s="115"/>
      <c r="AJ24" s="112"/>
      <c r="AK24" s="113"/>
      <c r="AL24" s="115"/>
      <c r="AM24" s="112"/>
      <c r="AN24" s="113"/>
      <c r="AO24" s="115"/>
      <c r="AP24" s="112"/>
      <c r="AQ24" s="113"/>
      <c r="AR24" s="115"/>
      <c r="AS24" s="112"/>
      <c r="AT24" s="113"/>
      <c r="AU24" s="109"/>
      <c r="AV24" s="114"/>
      <c r="AW24" s="111"/>
    </row>
    <row r="25" spans="1:49" ht="42" customHeight="1">
      <c r="A25" s="25">
        <v>14</v>
      </c>
      <c r="B25" s="103"/>
      <c r="C25" s="103"/>
      <c r="D25" s="104"/>
      <c r="E25" s="104"/>
      <c r="F25" s="104"/>
      <c r="G25" s="104"/>
      <c r="H25" s="104"/>
      <c r="I25" s="104"/>
      <c r="J25" s="105"/>
      <c r="K25" s="117"/>
      <c r="L25" s="107"/>
      <c r="M25" s="108"/>
      <c r="N25" s="117"/>
      <c r="O25" s="107"/>
      <c r="P25" s="108"/>
      <c r="Q25" s="117"/>
      <c r="R25" s="107"/>
      <c r="S25" s="108"/>
      <c r="T25" s="117"/>
      <c r="U25" s="107"/>
      <c r="V25" s="108"/>
      <c r="W25" s="117"/>
      <c r="X25" s="107"/>
      <c r="Y25" s="108"/>
      <c r="Z25" s="117"/>
      <c r="AA25" s="107"/>
      <c r="AB25" s="108"/>
      <c r="AC25" s="117"/>
      <c r="AD25" s="107"/>
      <c r="AE25" s="108"/>
      <c r="AF25" s="117"/>
      <c r="AG25" s="107"/>
      <c r="AH25" s="108"/>
      <c r="AI25" s="117"/>
      <c r="AJ25" s="107"/>
      <c r="AK25" s="108"/>
      <c r="AL25" s="117"/>
      <c r="AM25" s="107"/>
      <c r="AN25" s="108"/>
      <c r="AO25" s="117"/>
      <c r="AP25" s="107"/>
      <c r="AQ25" s="108"/>
      <c r="AR25" s="117"/>
      <c r="AS25" s="107"/>
      <c r="AT25" s="108"/>
      <c r="AU25" s="109"/>
      <c r="AV25" s="114"/>
      <c r="AW25" s="111"/>
    </row>
    <row r="26" spans="1:49" s="35" customFormat="1" ht="42" customHeight="1">
      <c r="A26" s="25">
        <v>15</v>
      </c>
      <c r="B26" s="103"/>
      <c r="C26" s="103"/>
      <c r="D26" s="104"/>
      <c r="E26" s="104"/>
      <c r="F26" s="104"/>
      <c r="G26" s="104"/>
      <c r="H26" s="104"/>
      <c r="I26" s="104"/>
      <c r="J26" s="105"/>
      <c r="K26" s="115"/>
      <c r="L26" s="112"/>
      <c r="M26" s="113"/>
      <c r="N26" s="115"/>
      <c r="O26" s="112"/>
      <c r="P26" s="113"/>
      <c r="Q26" s="115"/>
      <c r="R26" s="112"/>
      <c r="S26" s="113"/>
      <c r="T26" s="115"/>
      <c r="U26" s="112"/>
      <c r="V26" s="113"/>
      <c r="W26" s="115"/>
      <c r="X26" s="112"/>
      <c r="Y26" s="113"/>
      <c r="Z26" s="115"/>
      <c r="AA26" s="112"/>
      <c r="AB26" s="113"/>
      <c r="AC26" s="115"/>
      <c r="AD26" s="112"/>
      <c r="AE26" s="113"/>
      <c r="AF26" s="115"/>
      <c r="AG26" s="112"/>
      <c r="AH26" s="113"/>
      <c r="AI26" s="115"/>
      <c r="AJ26" s="112"/>
      <c r="AK26" s="113"/>
      <c r="AL26" s="115"/>
      <c r="AM26" s="112"/>
      <c r="AN26" s="113"/>
      <c r="AO26" s="115"/>
      <c r="AP26" s="112"/>
      <c r="AQ26" s="113"/>
      <c r="AR26" s="115"/>
      <c r="AS26" s="112"/>
      <c r="AT26" s="113"/>
      <c r="AU26" s="109"/>
      <c r="AV26" s="118"/>
      <c r="AW26" s="119"/>
    </row>
    <row r="27" spans="1:49" ht="42" customHeight="1">
      <c r="A27" s="25">
        <v>16</v>
      </c>
      <c r="B27" s="103"/>
      <c r="C27" s="103"/>
      <c r="D27" s="104"/>
      <c r="E27" s="104"/>
      <c r="F27" s="104"/>
      <c r="G27" s="104"/>
      <c r="H27" s="104"/>
      <c r="I27" s="104"/>
      <c r="J27" s="105"/>
      <c r="K27" s="117"/>
      <c r="L27" s="107"/>
      <c r="M27" s="108"/>
      <c r="N27" s="117"/>
      <c r="O27" s="107"/>
      <c r="P27" s="108"/>
      <c r="Q27" s="117"/>
      <c r="R27" s="107"/>
      <c r="S27" s="108"/>
      <c r="T27" s="117"/>
      <c r="U27" s="107"/>
      <c r="V27" s="108"/>
      <c r="W27" s="117"/>
      <c r="X27" s="107"/>
      <c r="Y27" s="108"/>
      <c r="Z27" s="117"/>
      <c r="AA27" s="107"/>
      <c r="AB27" s="108"/>
      <c r="AC27" s="117"/>
      <c r="AD27" s="107"/>
      <c r="AE27" s="108"/>
      <c r="AF27" s="117"/>
      <c r="AG27" s="107"/>
      <c r="AH27" s="108"/>
      <c r="AI27" s="117"/>
      <c r="AJ27" s="107"/>
      <c r="AK27" s="108"/>
      <c r="AL27" s="117"/>
      <c r="AM27" s="107"/>
      <c r="AN27" s="108"/>
      <c r="AO27" s="117"/>
      <c r="AP27" s="107"/>
      <c r="AQ27" s="108"/>
      <c r="AR27" s="117"/>
      <c r="AS27" s="107"/>
      <c r="AT27" s="108"/>
      <c r="AU27" s="109"/>
      <c r="AV27" s="118"/>
      <c r="AW27" s="119"/>
    </row>
    <row r="28" spans="1:49" ht="42" customHeight="1">
      <c r="A28" s="25">
        <v>17</v>
      </c>
      <c r="B28" s="103"/>
      <c r="C28" s="103"/>
      <c r="D28" s="104"/>
      <c r="E28" s="104"/>
      <c r="F28" s="104"/>
      <c r="G28" s="104"/>
      <c r="H28" s="104"/>
      <c r="I28" s="104"/>
      <c r="J28" s="105"/>
      <c r="K28" s="117"/>
      <c r="L28" s="112"/>
      <c r="M28" s="113"/>
      <c r="N28" s="117"/>
      <c r="O28" s="112"/>
      <c r="P28" s="113"/>
      <c r="Q28" s="117"/>
      <c r="R28" s="112"/>
      <c r="S28" s="113"/>
      <c r="T28" s="117"/>
      <c r="U28" s="112"/>
      <c r="V28" s="113"/>
      <c r="W28" s="117"/>
      <c r="X28" s="112"/>
      <c r="Y28" s="113"/>
      <c r="Z28" s="117"/>
      <c r="AA28" s="112"/>
      <c r="AB28" s="113"/>
      <c r="AC28" s="117"/>
      <c r="AD28" s="112"/>
      <c r="AE28" s="113"/>
      <c r="AF28" s="117"/>
      <c r="AG28" s="112"/>
      <c r="AH28" s="113"/>
      <c r="AI28" s="117"/>
      <c r="AJ28" s="112"/>
      <c r="AK28" s="113"/>
      <c r="AL28" s="117"/>
      <c r="AM28" s="112"/>
      <c r="AN28" s="113"/>
      <c r="AO28" s="117"/>
      <c r="AP28" s="112"/>
      <c r="AQ28" s="113"/>
      <c r="AR28" s="117"/>
      <c r="AS28" s="112"/>
      <c r="AT28" s="113"/>
      <c r="AU28" s="109"/>
      <c r="AV28" s="118"/>
      <c r="AW28" s="119"/>
    </row>
    <row r="29" spans="1:49" ht="42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22"/>
      <c r="K29" s="123"/>
      <c r="L29" s="84"/>
      <c r="M29" s="124"/>
      <c r="N29" s="123"/>
      <c r="O29" s="84"/>
      <c r="P29" s="124"/>
      <c r="Q29" s="123"/>
      <c r="R29" s="84"/>
      <c r="S29" s="124"/>
      <c r="T29" s="123"/>
      <c r="U29" s="84"/>
      <c r="V29" s="124"/>
      <c r="W29" s="123"/>
      <c r="X29" s="84"/>
      <c r="Y29" s="124"/>
      <c r="Z29" s="123"/>
      <c r="AA29" s="84"/>
      <c r="AB29" s="124"/>
      <c r="AC29" s="123"/>
      <c r="AD29" s="84"/>
      <c r="AE29" s="124"/>
      <c r="AF29" s="123"/>
      <c r="AG29" s="84"/>
      <c r="AH29" s="124"/>
      <c r="AI29" s="123"/>
      <c r="AJ29" s="84"/>
      <c r="AK29" s="124"/>
      <c r="AL29" s="123"/>
      <c r="AM29" s="84"/>
      <c r="AN29" s="124"/>
      <c r="AO29" s="123"/>
      <c r="AP29" s="84"/>
      <c r="AQ29" s="124"/>
      <c r="AR29" s="123"/>
      <c r="AS29" s="84"/>
      <c r="AT29" s="124"/>
      <c r="AU29" s="125"/>
      <c r="AV29" s="126"/>
      <c r="AW29" s="127"/>
    </row>
    <row r="30" spans="1:50" s="4" customFormat="1" ht="16.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6"/>
      <c r="AV30" s="57"/>
      <c r="AW30" s="58"/>
      <c r="AX30" s="59"/>
    </row>
    <row r="31" spans="1:50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24" t="s">
        <v>25</v>
      </c>
      <c r="AW31" s="524"/>
      <c r="AX31" s="59"/>
    </row>
    <row r="32" spans="1:50" s="4" customFormat="1" ht="19.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24"/>
      <c r="AW32" s="524"/>
      <c r="AX32" s="59"/>
    </row>
    <row r="33" spans="1:50" s="4" customFormat="1" ht="19.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524" t="s">
        <v>25</v>
      </c>
      <c r="AW33" s="524"/>
      <c r="AX33" s="59"/>
    </row>
    <row r="34" spans="1:50" s="4" customFormat="1" ht="19.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51"/>
      <c r="AW34" s="58"/>
      <c r="AX34" s="59"/>
    </row>
    <row r="35" spans="1:50" s="4" customFormat="1" ht="19.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524" t="s">
        <v>25</v>
      </c>
      <c r="AW35" s="524"/>
      <c r="AX35" s="59"/>
    </row>
    <row r="36" spans="1:50" s="4" customFormat="1" ht="19.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51"/>
      <c r="AW36" s="58" t="s">
        <v>28</v>
      </c>
      <c r="AX36" s="59"/>
    </row>
    <row r="37" spans="1:50" s="4" customFormat="1" ht="19.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51"/>
      <c r="AW37" s="62" t="s">
        <v>0</v>
      </c>
      <c r="AX37" s="59"/>
    </row>
  </sheetData>
  <sheetProtection/>
  <mergeCells count="41">
    <mergeCell ref="A2:D2"/>
    <mergeCell ref="I10:I11"/>
    <mergeCell ref="AV10:AV11"/>
    <mergeCell ref="AV32:AW32"/>
    <mergeCell ref="AL10:AN10"/>
    <mergeCell ref="AV31:AW31"/>
    <mergeCell ref="G8:AV8"/>
    <mergeCell ref="AI10:AK10"/>
    <mergeCell ref="A1:D1"/>
    <mergeCell ref="AF10:AH10"/>
    <mergeCell ref="A10:A11"/>
    <mergeCell ref="B10:B11"/>
    <mergeCell ref="D10:D11"/>
    <mergeCell ref="H10:H11"/>
    <mergeCell ref="D5:AU5"/>
    <mergeCell ref="A7:E7"/>
    <mergeCell ref="G9:AV9"/>
    <mergeCell ref="A8:E8"/>
    <mergeCell ref="AV35:AW35"/>
    <mergeCell ref="AV33:AW33"/>
    <mergeCell ref="Z10:AB10"/>
    <mergeCell ref="AC10:AE10"/>
    <mergeCell ref="A9:E9"/>
    <mergeCell ref="K10:M10"/>
    <mergeCell ref="G10:G11"/>
    <mergeCell ref="AW10:AW11"/>
    <mergeCell ref="E10:E11"/>
    <mergeCell ref="F10:F11"/>
    <mergeCell ref="W10:Y10"/>
    <mergeCell ref="G7:AV7"/>
    <mergeCell ref="Q10:S10"/>
    <mergeCell ref="A37:B37"/>
    <mergeCell ref="AR10:AT10"/>
    <mergeCell ref="A33:C33"/>
    <mergeCell ref="A35:C35"/>
    <mergeCell ref="N10:P10"/>
    <mergeCell ref="A36:B36"/>
    <mergeCell ref="T10:V10"/>
    <mergeCell ref="J10:J11"/>
    <mergeCell ref="AO10:AQ10"/>
    <mergeCell ref="A34:C34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7"/>
  <sheetViews>
    <sheetView zoomScalePageLayoutView="0" workbookViewId="0" topLeftCell="A7">
      <selection activeCell="B12" sqref="B12:R23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7.625" style="64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111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973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702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1"/>
      <c r="S11" s="563"/>
    </row>
    <row r="12" spans="1:19" s="31" customFormat="1" ht="27" customHeight="1">
      <c r="A12" s="98">
        <v>1</v>
      </c>
      <c r="B12" s="319">
        <v>552</v>
      </c>
      <c r="C12" s="319">
        <v>12</v>
      </c>
      <c r="D12" s="320" t="s">
        <v>999</v>
      </c>
      <c r="E12" s="320" t="s">
        <v>1000</v>
      </c>
      <c r="F12" s="320" t="s">
        <v>1001</v>
      </c>
      <c r="G12" s="320" t="s">
        <v>986</v>
      </c>
      <c r="H12" s="325" t="s">
        <v>987</v>
      </c>
      <c r="I12" s="316">
        <v>1997</v>
      </c>
      <c r="J12" s="316">
        <v>881</v>
      </c>
      <c r="K12" s="82"/>
      <c r="L12" s="82"/>
      <c r="M12" s="82"/>
      <c r="N12" s="82"/>
      <c r="O12" s="82"/>
      <c r="P12" s="82"/>
      <c r="Q12" s="100">
        <v>16.55</v>
      </c>
      <c r="R12" s="415">
        <v>1</v>
      </c>
      <c r="S12" s="102"/>
    </row>
    <row r="13" spans="1:19" s="31" customFormat="1" ht="27" customHeight="1">
      <c r="A13" s="25">
        <v>2</v>
      </c>
      <c r="B13" s="319">
        <v>508</v>
      </c>
      <c r="C13" s="319">
        <v>11</v>
      </c>
      <c r="D13" s="320" t="s">
        <v>997</v>
      </c>
      <c r="E13" s="320" t="s">
        <v>998</v>
      </c>
      <c r="F13" s="320" t="s">
        <v>147</v>
      </c>
      <c r="G13" s="320" t="s">
        <v>678</v>
      </c>
      <c r="H13" s="320" t="s">
        <v>441</v>
      </c>
      <c r="I13" s="316">
        <v>1998</v>
      </c>
      <c r="J13" s="316"/>
      <c r="K13" s="112"/>
      <c r="L13" s="112"/>
      <c r="M13" s="112"/>
      <c r="N13" s="112"/>
      <c r="O13" s="112"/>
      <c r="P13" s="112"/>
      <c r="Q13" s="109">
        <v>14.1</v>
      </c>
      <c r="R13" s="114">
        <v>2</v>
      </c>
      <c r="S13" s="111"/>
    </row>
    <row r="14" spans="1:19" s="35" customFormat="1" ht="27" customHeight="1">
      <c r="A14" s="25">
        <v>3</v>
      </c>
      <c r="B14" s="319">
        <v>439</v>
      </c>
      <c r="C14" s="319">
        <v>10</v>
      </c>
      <c r="D14" s="320" t="s">
        <v>993</v>
      </c>
      <c r="E14" s="320" t="s">
        <v>994</v>
      </c>
      <c r="F14" s="320" t="s">
        <v>995</v>
      </c>
      <c r="G14" s="320" t="s">
        <v>996</v>
      </c>
      <c r="H14" s="325" t="s">
        <v>522</v>
      </c>
      <c r="I14" s="316">
        <v>1996</v>
      </c>
      <c r="J14" s="316">
        <v>1744</v>
      </c>
      <c r="K14" s="137"/>
      <c r="L14" s="137"/>
      <c r="M14" s="137"/>
      <c r="N14" s="137"/>
      <c r="O14" s="137"/>
      <c r="P14" s="137"/>
      <c r="Q14" s="138">
        <v>13.5</v>
      </c>
      <c r="R14" s="139">
        <v>3</v>
      </c>
      <c r="S14" s="111"/>
    </row>
    <row r="15" spans="1:19" s="35" customFormat="1" ht="27" customHeight="1">
      <c r="A15" s="25">
        <v>4</v>
      </c>
      <c r="B15" s="319">
        <v>518</v>
      </c>
      <c r="C15" s="319">
        <v>9</v>
      </c>
      <c r="D15" s="320" t="s">
        <v>991</v>
      </c>
      <c r="E15" s="320" t="s">
        <v>992</v>
      </c>
      <c r="F15" s="320" t="s">
        <v>349</v>
      </c>
      <c r="G15" s="320" t="s">
        <v>673</v>
      </c>
      <c r="H15" s="325" t="s">
        <v>674</v>
      </c>
      <c r="I15" s="316">
        <v>1998</v>
      </c>
      <c r="J15" s="316">
        <v>1678</v>
      </c>
      <c r="K15" s="137"/>
      <c r="L15" s="137"/>
      <c r="M15" s="137"/>
      <c r="N15" s="137"/>
      <c r="O15" s="137"/>
      <c r="P15" s="137"/>
      <c r="Q15" s="138">
        <v>13.47</v>
      </c>
      <c r="R15" s="139">
        <v>4</v>
      </c>
      <c r="S15" s="111"/>
    </row>
    <row r="16" spans="1:19" s="35" customFormat="1" ht="27" customHeight="1">
      <c r="A16" s="25">
        <v>5</v>
      </c>
      <c r="B16" s="319">
        <v>553</v>
      </c>
      <c r="C16" s="319">
        <v>7</v>
      </c>
      <c r="D16" s="320" t="s">
        <v>985</v>
      </c>
      <c r="E16" s="320" t="s">
        <v>219</v>
      </c>
      <c r="F16" s="320" t="s">
        <v>93</v>
      </c>
      <c r="G16" s="320" t="s">
        <v>986</v>
      </c>
      <c r="H16" s="325" t="s">
        <v>987</v>
      </c>
      <c r="I16" s="316">
        <v>1998</v>
      </c>
      <c r="J16" s="316">
        <v>955</v>
      </c>
      <c r="K16" s="137"/>
      <c r="L16" s="137"/>
      <c r="M16" s="137"/>
      <c r="N16" s="137"/>
      <c r="O16" s="137"/>
      <c r="P16" s="137"/>
      <c r="Q16" s="138">
        <v>13</v>
      </c>
      <c r="R16" s="139">
        <v>5</v>
      </c>
      <c r="S16" s="116"/>
    </row>
    <row r="17" spans="1:19" s="35" customFormat="1" ht="27" customHeight="1">
      <c r="A17" s="25">
        <v>6</v>
      </c>
      <c r="B17" s="319">
        <v>429</v>
      </c>
      <c r="C17" s="319">
        <v>8</v>
      </c>
      <c r="D17" s="320" t="s">
        <v>988</v>
      </c>
      <c r="E17" s="320" t="s">
        <v>989</v>
      </c>
      <c r="F17" s="320" t="s">
        <v>97</v>
      </c>
      <c r="G17" s="320" t="s">
        <v>990</v>
      </c>
      <c r="H17" s="325" t="s">
        <v>544</v>
      </c>
      <c r="I17" s="316">
        <v>1996</v>
      </c>
      <c r="J17" s="316">
        <v>1869</v>
      </c>
      <c r="K17" s="137"/>
      <c r="L17" s="137"/>
      <c r="M17" s="137"/>
      <c r="N17" s="137"/>
      <c r="O17" s="137"/>
      <c r="P17" s="137"/>
      <c r="Q17" s="138">
        <v>12.99</v>
      </c>
      <c r="R17" s="139">
        <v>6</v>
      </c>
      <c r="S17" s="116"/>
    </row>
    <row r="18" spans="1:19" ht="27" customHeight="1">
      <c r="A18" s="25">
        <v>7</v>
      </c>
      <c r="B18" s="319">
        <v>524</v>
      </c>
      <c r="C18" s="319">
        <v>6</v>
      </c>
      <c r="D18" s="320" t="s">
        <v>982</v>
      </c>
      <c r="E18" s="320" t="s">
        <v>983</v>
      </c>
      <c r="F18" s="320" t="s">
        <v>85</v>
      </c>
      <c r="G18" s="320" t="s">
        <v>984</v>
      </c>
      <c r="H18" s="325" t="s">
        <v>668</v>
      </c>
      <c r="I18" s="316">
        <v>1998</v>
      </c>
      <c r="J18" s="316">
        <v>3368</v>
      </c>
      <c r="K18" s="137"/>
      <c r="L18" s="137"/>
      <c r="M18" s="137"/>
      <c r="N18" s="137"/>
      <c r="O18" s="137"/>
      <c r="P18" s="137"/>
      <c r="Q18" s="138">
        <v>12.84</v>
      </c>
      <c r="R18" s="139">
        <v>7</v>
      </c>
      <c r="S18" s="116"/>
    </row>
    <row r="19" spans="1:19" s="31" customFormat="1" ht="27" customHeight="1">
      <c r="A19" s="25">
        <v>8</v>
      </c>
      <c r="B19" s="319">
        <v>430</v>
      </c>
      <c r="C19" s="319">
        <v>4</v>
      </c>
      <c r="D19" s="320" t="s">
        <v>978</v>
      </c>
      <c r="E19" s="320" t="s">
        <v>311</v>
      </c>
      <c r="F19" s="320" t="s">
        <v>109</v>
      </c>
      <c r="G19" s="320" t="s">
        <v>979</v>
      </c>
      <c r="H19" s="325" t="s">
        <v>544</v>
      </c>
      <c r="I19" s="316">
        <v>1998</v>
      </c>
      <c r="J19" s="316">
        <v>2560</v>
      </c>
      <c r="K19" s="137"/>
      <c r="L19" s="137"/>
      <c r="M19" s="137"/>
      <c r="N19" s="137"/>
      <c r="O19" s="137"/>
      <c r="P19" s="137"/>
      <c r="Q19" s="138">
        <v>12.75</v>
      </c>
      <c r="R19" s="139">
        <v>8</v>
      </c>
      <c r="S19" s="116"/>
    </row>
    <row r="20" spans="1:19" s="31" customFormat="1" ht="27" customHeight="1">
      <c r="A20" s="25">
        <v>9</v>
      </c>
      <c r="B20" s="319">
        <v>395</v>
      </c>
      <c r="C20" s="319">
        <v>2</v>
      </c>
      <c r="D20" s="320" t="s">
        <v>974</v>
      </c>
      <c r="E20" s="320" t="s">
        <v>975</v>
      </c>
      <c r="F20" s="320" t="s">
        <v>88</v>
      </c>
      <c r="G20" s="320" t="s">
        <v>657</v>
      </c>
      <c r="H20" s="325" t="s">
        <v>456</v>
      </c>
      <c r="I20" s="316">
        <v>1998</v>
      </c>
      <c r="J20" s="316">
        <v>624</v>
      </c>
      <c r="K20" s="413"/>
      <c r="L20" s="413"/>
      <c r="M20" s="413"/>
      <c r="N20" s="413"/>
      <c r="O20" s="413"/>
      <c r="P20" s="413"/>
      <c r="Q20" s="138">
        <v>11.84</v>
      </c>
      <c r="R20" s="414">
        <v>9</v>
      </c>
      <c r="S20" s="111"/>
    </row>
    <row r="21" spans="1:19" s="31" customFormat="1" ht="27" customHeight="1">
      <c r="A21" s="25">
        <v>10</v>
      </c>
      <c r="B21" s="319">
        <v>492</v>
      </c>
      <c r="C21" s="319">
        <v>3</v>
      </c>
      <c r="D21" s="320" t="s">
        <v>976</v>
      </c>
      <c r="E21" s="320" t="s">
        <v>234</v>
      </c>
      <c r="F21" s="320" t="s">
        <v>282</v>
      </c>
      <c r="G21" s="320" t="s">
        <v>977</v>
      </c>
      <c r="H21" s="325" t="s">
        <v>490</v>
      </c>
      <c r="I21" s="316">
        <v>1996</v>
      </c>
      <c r="J21" s="316">
        <v>2850</v>
      </c>
      <c r="K21" s="137"/>
      <c r="L21" s="137"/>
      <c r="M21" s="137"/>
      <c r="N21" s="137"/>
      <c r="O21" s="137"/>
      <c r="P21" s="137"/>
      <c r="Q21" s="138">
        <v>11.73</v>
      </c>
      <c r="R21" s="139">
        <v>10</v>
      </c>
      <c r="S21" s="111"/>
    </row>
    <row r="22" spans="1:19" s="31" customFormat="1" ht="27" customHeight="1">
      <c r="A22" s="25">
        <v>11</v>
      </c>
      <c r="B22" s="319">
        <v>359</v>
      </c>
      <c r="C22" s="319">
        <v>1</v>
      </c>
      <c r="D22" s="320" t="s">
        <v>332</v>
      </c>
      <c r="E22" s="320" t="s">
        <v>238</v>
      </c>
      <c r="F22" s="320" t="s">
        <v>93</v>
      </c>
      <c r="G22" s="320" t="s">
        <v>144</v>
      </c>
      <c r="H22" s="325" t="s">
        <v>131</v>
      </c>
      <c r="I22" s="316">
        <v>1998</v>
      </c>
      <c r="J22" s="316">
        <v>6087</v>
      </c>
      <c r="K22" s="137"/>
      <c r="L22" s="137"/>
      <c r="M22" s="137"/>
      <c r="N22" s="137"/>
      <c r="O22" s="137"/>
      <c r="P22" s="137"/>
      <c r="Q22" s="138">
        <v>11.06</v>
      </c>
      <c r="R22" s="414">
        <v>11</v>
      </c>
      <c r="S22" s="111"/>
    </row>
    <row r="23" spans="1:19" s="35" customFormat="1" ht="27" customHeight="1">
      <c r="A23" s="25">
        <v>12</v>
      </c>
      <c r="B23" s="319">
        <v>530</v>
      </c>
      <c r="C23" s="319">
        <v>5</v>
      </c>
      <c r="D23" s="320" t="s">
        <v>980</v>
      </c>
      <c r="E23" s="320" t="s">
        <v>318</v>
      </c>
      <c r="F23" s="320"/>
      <c r="G23" s="320" t="s">
        <v>981</v>
      </c>
      <c r="H23" s="325" t="s">
        <v>482</v>
      </c>
      <c r="I23" s="316">
        <v>1998</v>
      </c>
      <c r="J23" s="316"/>
      <c r="K23" s="137"/>
      <c r="L23" s="137"/>
      <c r="M23" s="137"/>
      <c r="N23" s="137"/>
      <c r="O23" s="137"/>
      <c r="P23" s="137"/>
      <c r="Q23" s="138">
        <v>10.95</v>
      </c>
      <c r="R23" s="139">
        <v>12</v>
      </c>
      <c r="S23" s="111"/>
    </row>
    <row r="24" spans="1:19" ht="27" customHeight="1">
      <c r="A24" s="25">
        <v>13</v>
      </c>
      <c r="B24" s="103"/>
      <c r="C24" s="103"/>
      <c r="D24" s="135"/>
      <c r="E24" s="135"/>
      <c r="F24" s="135"/>
      <c r="G24" s="135"/>
      <c r="H24" s="135"/>
      <c r="I24" s="135"/>
      <c r="J24" s="136"/>
      <c r="K24" s="137"/>
      <c r="L24" s="137"/>
      <c r="M24" s="137"/>
      <c r="N24" s="137"/>
      <c r="O24" s="137"/>
      <c r="P24" s="137"/>
      <c r="Q24" s="138"/>
      <c r="R24" s="139"/>
      <c r="S24" s="111"/>
    </row>
    <row r="25" spans="1:19" ht="27" customHeight="1">
      <c r="A25" s="25">
        <v>14</v>
      </c>
      <c r="B25" s="103"/>
      <c r="C25" s="103"/>
      <c r="D25" s="135"/>
      <c r="E25" s="135"/>
      <c r="F25" s="135"/>
      <c r="G25" s="135"/>
      <c r="H25" s="135"/>
      <c r="I25" s="135"/>
      <c r="J25" s="136"/>
      <c r="K25" s="137"/>
      <c r="L25" s="137"/>
      <c r="M25" s="137"/>
      <c r="N25" s="137"/>
      <c r="O25" s="137"/>
      <c r="P25" s="137"/>
      <c r="Q25" s="138"/>
      <c r="R25" s="139"/>
      <c r="S25" s="111"/>
    </row>
    <row r="26" spans="1:19" s="35" customFormat="1" ht="27" customHeight="1">
      <c r="A26" s="25">
        <v>15</v>
      </c>
      <c r="B26" s="103"/>
      <c r="C26" s="103"/>
      <c r="D26" s="135"/>
      <c r="E26" s="135"/>
      <c r="F26" s="135"/>
      <c r="G26" s="135"/>
      <c r="H26" s="135"/>
      <c r="I26" s="135"/>
      <c r="J26" s="136"/>
      <c r="K26" s="137"/>
      <c r="L26" s="137"/>
      <c r="M26" s="137"/>
      <c r="N26" s="137"/>
      <c r="O26" s="137"/>
      <c r="P26" s="137"/>
      <c r="Q26" s="138"/>
      <c r="R26" s="139"/>
      <c r="S26" s="119"/>
    </row>
    <row r="27" spans="1:19" ht="27" customHeight="1">
      <c r="A27" s="25">
        <v>16</v>
      </c>
      <c r="B27" s="103"/>
      <c r="C27" s="103"/>
      <c r="D27" s="135"/>
      <c r="E27" s="135"/>
      <c r="F27" s="135"/>
      <c r="G27" s="135"/>
      <c r="H27" s="135"/>
      <c r="I27" s="135"/>
      <c r="J27" s="136"/>
      <c r="K27" s="137"/>
      <c r="L27" s="137"/>
      <c r="M27" s="137"/>
      <c r="N27" s="137"/>
      <c r="O27" s="137"/>
      <c r="P27" s="137"/>
      <c r="Q27" s="138"/>
      <c r="R27" s="139"/>
      <c r="S27" s="119"/>
    </row>
    <row r="28" spans="1:19" ht="27" customHeight="1">
      <c r="A28" s="25">
        <v>17</v>
      </c>
      <c r="B28" s="103"/>
      <c r="C28" s="103"/>
      <c r="D28" s="135"/>
      <c r="E28" s="135"/>
      <c r="F28" s="135"/>
      <c r="G28" s="135"/>
      <c r="H28" s="135"/>
      <c r="I28" s="135"/>
      <c r="J28" s="136"/>
      <c r="K28" s="137"/>
      <c r="L28" s="137"/>
      <c r="M28" s="137"/>
      <c r="N28" s="137"/>
      <c r="O28" s="137"/>
      <c r="P28" s="137"/>
      <c r="Q28" s="138"/>
      <c r="R28" s="139"/>
      <c r="S28" s="119"/>
    </row>
    <row r="29" spans="1:19" ht="27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40"/>
      <c r="K29" s="84"/>
      <c r="L29" s="84"/>
      <c r="M29" s="84"/>
      <c r="N29" s="84"/>
      <c r="O29" s="84"/>
      <c r="P29" s="84"/>
      <c r="Q29" s="125"/>
      <c r="R29" s="126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87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753906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99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468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469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496</v>
      </c>
      <c r="C13" s="319">
        <v>3</v>
      </c>
      <c r="D13" s="320" t="s">
        <v>493</v>
      </c>
      <c r="E13" s="320" t="s">
        <v>146</v>
      </c>
      <c r="F13" s="320" t="s">
        <v>92</v>
      </c>
      <c r="G13" s="320" t="s">
        <v>494</v>
      </c>
      <c r="H13" s="320" t="s">
        <v>441</v>
      </c>
      <c r="I13" s="320">
        <v>1996</v>
      </c>
      <c r="J13" s="320"/>
      <c r="K13" s="406">
        <v>1</v>
      </c>
      <c r="L13" s="394"/>
      <c r="M13" s="387">
        <v>24.91</v>
      </c>
      <c r="N13" s="30"/>
    </row>
    <row r="14" spans="1:14" s="31" customFormat="1" ht="19.5" customHeight="1">
      <c r="A14" s="25">
        <v>2</v>
      </c>
      <c r="B14" s="319">
        <v>365</v>
      </c>
      <c r="C14" s="319">
        <v>4</v>
      </c>
      <c r="D14" s="322" t="s">
        <v>145</v>
      </c>
      <c r="E14" s="322" t="s">
        <v>153</v>
      </c>
      <c r="F14" s="322" t="s">
        <v>154</v>
      </c>
      <c r="G14" s="322" t="s">
        <v>155</v>
      </c>
      <c r="H14" s="320" t="s">
        <v>84</v>
      </c>
      <c r="I14" s="322">
        <v>1997</v>
      </c>
      <c r="J14" s="322">
        <v>2023</v>
      </c>
      <c r="K14" s="390">
        <v>2</v>
      </c>
      <c r="L14" s="391"/>
      <c r="M14" s="388">
        <v>25.84</v>
      </c>
      <c r="N14" s="30"/>
    </row>
    <row r="15" spans="1:14" s="35" customFormat="1" ht="19.5" customHeight="1">
      <c r="A15" s="25">
        <v>3</v>
      </c>
      <c r="B15" s="319">
        <v>396</v>
      </c>
      <c r="C15" s="319">
        <v>6</v>
      </c>
      <c r="D15" s="320" t="s">
        <v>157</v>
      </c>
      <c r="E15" s="320" t="s">
        <v>158</v>
      </c>
      <c r="F15" s="320" t="s">
        <v>123</v>
      </c>
      <c r="G15" s="320" t="s">
        <v>1217</v>
      </c>
      <c r="H15" s="325" t="s">
        <v>121</v>
      </c>
      <c r="I15" s="320" t="s">
        <v>137</v>
      </c>
      <c r="J15" s="320">
        <v>2238</v>
      </c>
      <c r="K15" s="390">
        <v>3</v>
      </c>
      <c r="L15" s="391"/>
      <c r="M15" s="388">
        <v>25.91</v>
      </c>
      <c r="N15" s="30"/>
    </row>
    <row r="16" spans="1:14" s="35" customFormat="1" ht="19.5" customHeight="1">
      <c r="A16" s="25">
        <v>4</v>
      </c>
      <c r="B16" s="319">
        <v>519</v>
      </c>
      <c r="C16" s="319">
        <v>5</v>
      </c>
      <c r="D16" s="320" t="s">
        <v>371</v>
      </c>
      <c r="E16" s="320" t="s">
        <v>148</v>
      </c>
      <c r="F16" s="320" t="s">
        <v>372</v>
      </c>
      <c r="G16" s="320" t="s">
        <v>1218</v>
      </c>
      <c r="H16" s="320" t="s">
        <v>373</v>
      </c>
      <c r="I16" s="320">
        <v>1996</v>
      </c>
      <c r="J16" s="320">
        <v>427</v>
      </c>
      <c r="K16" s="392">
        <v>4</v>
      </c>
      <c r="L16" s="392"/>
      <c r="M16" s="389">
        <v>26.13</v>
      </c>
      <c r="N16" s="40"/>
    </row>
    <row r="17" spans="1:14" s="35" customFormat="1" ht="19.5" customHeight="1">
      <c r="A17" s="25">
        <v>5</v>
      </c>
      <c r="B17" s="319">
        <v>452</v>
      </c>
      <c r="C17" s="319">
        <v>8</v>
      </c>
      <c r="D17" s="330" t="s">
        <v>495</v>
      </c>
      <c r="E17" s="330" t="s">
        <v>496</v>
      </c>
      <c r="F17" s="322" t="s">
        <v>147</v>
      </c>
      <c r="G17" s="330" t="s">
        <v>497</v>
      </c>
      <c r="H17" s="322" t="s">
        <v>498</v>
      </c>
      <c r="I17" s="330">
        <v>1998</v>
      </c>
      <c r="J17" s="330">
        <v>1651</v>
      </c>
      <c r="K17" s="392">
        <v>5</v>
      </c>
      <c r="L17" s="392"/>
      <c r="M17" s="389">
        <v>26.28</v>
      </c>
      <c r="N17" s="40"/>
    </row>
    <row r="18" spans="1:14" s="35" customFormat="1" ht="19.5" customHeight="1">
      <c r="A18" s="25">
        <v>6</v>
      </c>
      <c r="B18" s="319">
        <v>512</v>
      </c>
      <c r="C18" s="319">
        <v>7</v>
      </c>
      <c r="D18" s="331" t="s">
        <v>499</v>
      </c>
      <c r="E18" s="331" t="s">
        <v>82</v>
      </c>
      <c r="F18" s="322" t="s">
        <v>463</v>
      </c>
      <c r="G18" s="331" t="s">
        <v>500</v>
      </c>
      <c r="H18" s="322" t="s">
        <v>434</v>
      </c>
      <c r="I18" s="331">
        <v>1997</v>
      </c>
      <c r="J18" s="331">
        <v>186</v>
      </c>
      <c r="K18" s="392">
        <v>6</v>
      </c>
      <c r="L18" s="392"/>
      <c r="M18" s="389">
        <v>26.5</v>
      </c>
      <c r="N18" s="40"/>
    </row>
    <row r="19" spans="1:14" ht="19.5" customHeight="1">
      <c r="A19" s="25">
        <v>7</v>
      </c>
      <c r="B19" s="319">
        <v>554</v>
      </c>
      <c r="C19" s="319">
        <v>2</v>
      </c>
      <c r="D19" s="331" t="s">
        <v>501</v>
      </c>
      <c r="E19" s="331" t="s">
        <v>148</v>
      </c>
      <c r="F19" s="322" t="s">
        <v>349</v>
      </c>
      <c r="G19" s="322" t="s">
        <v>502</v>
      </c>
      <c r="H19" s="322" t="s">
        <v>440</v>
      </c>
      <c r="I19" s="331">
        <v>1997</v>
      </c>
      <c r="J19" s="322">
        <v>215</v>
      </c>
      <c r="K19" s="392">
        <v>8</v>
      </c>
      <c r="L19" s="392"/>
      <c r="M19" s="389">
        <v>27.05</v>
      </c>
      <c r="N19" s="40"/>
    </row>
    <row r="20" spans="1:14" s="31" customFormat="1" ht="19.5" customHeight="1">
      <c r="A20" s="25">
        <v>8</v>
      </c>
      <c r="B20" s="319">
        <v>534</v>
      </c>
      <c r="C20" s="319">
        <v>1</v>
      </c>
      <c r="D20" s="320" t="s">
        <v>503</v>
      </c>
      <c r="E20" s="320" t="s">
        <v>504</v>
      </c>
      <c r="F20" s="320" t="s">
        <v>272</v>
      </c>
      <c r="G20" s="320" t="s">
        <v>505</v>
      </c>
      <c r="H20" s="320" t="s">
        <v>506</v>
      </c>
      <c r="I20" s="320">
        <v>1997</v>
      </c>
      <c r="J20" s="320">
        <v>623</v>
      </c>
      <c r="K20" s="391">
        <v>7</v>
      </c>
      <c r="L20" s="392"/>
      <c r="M20" s="389">
        <v>26.75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68"/>
      <c r="G21" s="68"/>
      <c r="H21" s="68"/>
      <c r="I21" s="68"/>
      <c r="J21" s="26"/>
      <c r="K21" s="26"/>
      <c r="L21" s="32"/>
      <c r="M21" s="302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02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302"/>
      <c r="N23" s="30"/>
    </row>
    <row r="24" spans="1:14" s="35" customFormat="1" ht="19.5" customHeight="1">
      <c r="A24" s="25">
        <v>12</v>
      </c>
      <c r="B24" s="26"/>
      <c r="C24" s="26"/>
      <c r="D24" s="293"/>
      <c r="E24" s="293"/>
      <c r="F24" s="293"/>
      <c r="G24" s="293"/>
      <c r="H24" s="293"/>
      <c r="I24" s="293"/>
      <c r="J24" s="295"/>
      <c r="K24" s="32"/>
      <c r="L24" s="26"/>
      <c r="M24" s="303"/>
      <c r="N24" s="40"/>
    </row>
    <row r="25" spans="1:14" ht="19.5" customHeight="1">
      <c r="A25" s="25">
        <v>13</v>
      </c>
      <c r="B25" s="32"/>
      <c r="C25" s="32"/>
      <c r="D25" s="292"/>
      <c r="E25" s="292"/>
      <c r="F25" s="292"/>
      <c r="G25" s="292"/>
      <c r="H25" s="292"/>
      <c r="I25" s="292"/>
      <c r="J25" s="294"/>
      <c r="K25" s="26"/>
      <c r="L25" s="32"/>
      <c r="M25" s="302"/>
      <c r="N25" s="30"/>
    </row>
    <row r="26" spans="1:14" ht="19.5" customHeight="1">
      <c r="A26" s="25">
        <v>14</v>
      </c>
      <c r="B26" s="26"/>
      <c r="C26" s="26"/>
      <c r="D26" s="295"/>
      <c r="E26" s="295"/>
      <c r="F26" s="295"/>
      <c r="G26" s="295"/>
      <c r="H26" s="293"/>
      <c r="I26" s="293"/>
      <c r="J26" s="295"/>
      <c r="K26" s="32"/>
      <c r="L26" s="26"/>
      <c r="M26" s="303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>
        <v>1.7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7"/>
  <sheetViews>
    <sheetView zoomScalePageLayoutView="0" workbookViewId="0" topLeftCell="A8">
      <selection activeCell="C10" sqref="A10:IV11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3.87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7.625" style="64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112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1002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1027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4"/>
      <c r="S11" s="563"/>
    </row>
    <row r="12" spans="1:19" s="31" customFormat="1" ht="27" customHeight="1">
      <c r="A12" s="98">
        <v>1</v>
      </c>
      <c r="B12" s="315">
        <v>188</v>
      </c>
      <c r="C12" s="319">
        <v>1</v>
      </c>
      <c r="D12" s="316" t="s">
        <v>1024</v>
      </c>
      <c r="E12" s="316" t="s">
        <v>1025</v>
      </c>
      <c r="F12" s="316" t="s">
        <v>1026</v>
      </c>
      <c r="G12" s="316" t="s">
        <v>1014</v>
      </c>
      <c r="H12" s="343" t="s">
        <v>987</v>
      </c>
      <c r="I12" s="317">
        <v>1996</v>
      </c>
      <c r="J12" s="317">
        <v>769</v>
      </c>
      <c r="K12" s="134"/>
      <c r="L12" s="134"/>
      <c r="M12" s="134"/>
      <c r="N12" s="134"/>
      <c r="O12" s="107"/>
      <c r="P12" s="134"/>
      <c r="Q12" s="109">
        <v>20</v>
      </c>
      <c r="R12" s="110">
        <v>1</v>
      </c>
      <c r="S12" s="150"/>
    </row>
    <row r="13" spans="1:19" s="31" customFormat="1" ht="27" customHeight="1">
      <c r="A13" s="25">
        <v>2</v>
      </c>
      <c r="B13" s="315">
        <v>112</v>
      </c>
      <c r="C13" s="319">
        <v>2</v>
      </c>
      <c r="D13" s="316" t="s">
        <v>1022</v>
      </c>
      <c r="E13" s="316" t="s">
        <v>963</v>
      </c>
      <c r="F13" s="316" t="s">
        <v>93</v>
      </c>
      <c r="G13" s="316" t="s">
        <v>1023</v>
      </c>
      <c r="H13" s="343" t="s">
        <v>759</v>
      </c>
      <c r="I13" s="317">
        <v>1996</v>
      </c>
      <c r="J13" s="317">
        <v>554</v>
      </c>
      <c r="K13" s="134"/>
      <c r="L13" s="134"/>
      <c r="M13" s="134"/>
      <c r="N13" s="134"/>
      <c r="O13" s="107"/>
      <c r="P13" s="134"/>
      <c r="Q13" s="109">
        <v>19.06</v>
      </c>
      <c r="R13" s="110">
        <v>2</v>
      </c>
      <c r="S13" s="111"/>
    </row>
    <row r="14" spans="1:19" s="35" customFormat="1" ht="27" customHeight="1">
      <c r="A14" s="25">
        <v>3</v>
      </c>
      <c r="B14" s="315">
        <v>234</v>
      </c>
      <c r="C14" s="319">
        <v>3</v>
      </c>
      <c r="D14" s="328" t="s">
        <v>1017</v>
      </c>
      <c r="E14" s="328" t="s">
        <v>85</v>
      </c>
      <c r="F14" s="328" t="s">
        <v>1018</v>
      </c>
      <c r="G14" s="328" t="s">
        <v>1019</v>
      </c>
      <c r="H14" s="324" t="s">
        <v>1020</v>
      </c>
      <c r="I14" s="329">
        <v>1996</v>
      </c>
      <c r="J14" s="329">
        <v>3575</v>
      </c>
      <c r="K14" s="134"/>
      <c r="L14" s="134"/>
      <c r="M14" s="134"/>
      <c r="N14" s="134"/>
      <c r="O14" s="107"/>
      <c r="P14" s="134"/>
      <c r="Q14" s="109">
        <v>17.29</v>
      </c>
      <c r="R14" s="110">
        <v>3</v>
      </c>
      <c r="S14" s="111"/>
    </row>
    <row r="15" spans="1:19" s="35" customFormat="1" ht="27" customHeight="1">
      <c r="A15" s="25">
        <v>4</v>
      </c>
      <c r="B15" s="315">
        <v>204</v>
      </c>
      <c r="C15" s="319">
        <v>4</v>
      </c>
      <c r="D15" s="316" t="s">
        <v>334</v>
      </c>
      <c r="E15" s="316" t="s">
        <v>175</v>
      </c>
      <c r="F15" s="316" t="s">
        <v>150</v>
      </c>
      <c r="G15" s="316" t="s">
        <v>335</v>
      </c>
      <c r="H15" s="343" t="s">
        <v>134</v>
      </c>
      <c r="I15" s="317">
        <v>1997</v>
      </c>
      <c r="J15" s="317">
        <v>2273</v>
      </c>
      <c r="K15" s="134"/>
      <c r="L15" s="134"/>
      <c r="M15" s="134"/>
      <c r="N15" s="134"/>
      <c r="O15" s="107"/>
      <c r="P15" s="134"/>
      <c r="Q15" s="109">
        <v>16.86</v>
      </c>
      <c r="R15" s="110">
        <v>4</v>
      </c>
      <c r="S15" s="151"/>
    </row>
    <row r="16" spans="1:19" s="35" customFormat="1" ht="27" customHeight="1">
      <c r="A16" s="25">
        <v>5</v>
      </c>
      <c r="B16" s="315">
        <v>203</v>
      </c>
      <c r="C16" s="319">
        <v>5</v>
      </c>
      <c r="D16" s="316" t="s">
        <v>1008</v>
      </c>
      <c r="E16" s="316" t="s">
        <v>1009</v>
      </c>
      <c r="F16" s="316" t="s">
        <v>459</v>
      </c>
      <c r="G16" s="324" t="s">
        <v>818</v>
      </c>
      <c r="H16" s="316" t="s">
        <v>423</v>
      </c>
      <c r="I16" s="317">
        <v>1996</v>
      </c>
      <c r="J16" s="317"/>
      <c r="K16" s="112"/>
      <c r="L16" s="112"/>
      <c r="M16" s="112"/>
      <c r="N16" s="112"/>
      <c r="O16" s="112"/>
      <c r="P16" s="112"/>
      <c r="Q16" s="109">
        <v>16.49</v>
      </c>
      <c r="R16" s="114">
        <v>5</v>
      </c>
      <c r="S16" s="111"/>
    </row>
    <row r="17" spans="1:19" s="35" customFormat="1" ht="27" customHeight="1">
      <c r="A17" s="25">
        <v>6</v>
      </c>
      <c r="B17" s="315">
        <v>278</v>
      </c>
      <c r="C17" s="319">
        <v>6</v>
      </c>
      <c r="D17" s="328" t="s">
        <v>1015</v>
      </c>
      <c r="E17" s="328" t="s">
        <v>463</v>
      </c>
      <c r="F17" s="328" t="s">
        <v>117</v>
      </c>
      <c r="G17" s="328" t="s">
        <v>1016</v>
      </c>
      <c r="H17" s="324" t="s">
        <v>437</v>
      </c>
      <c r="I17" s="315">
        <v>1996</v>
      </c>
      <c r="J17" s="329">
        <v>102</v>
      </c>
      <c r="K17" s="134"/>
      <c r="L17" s="134"/>
      <c r="M17" s="134"/>
      <c r="N17" s="134"/>
      <c r="O17" s="107"/>
      <c r="P17" s="134"/>
      <c r="Q17" s="109">
        <v>16.31</v>
      </c>
      <c r="R17" s="110">
        <v>6</v>
      </c>
      <c r="S17" s="116"/>
    </row>
    <row r="18" spans="1:19" ht="27" customHeight="1">
      <c r="A18" s="25">
        <v>7</v>
      </c>
      <c r="B18" s="315">
        <v>241</v>
      </c>
      <c r="C18" s="319">
        <v>7</v>
      </c>
      <c r="D18" s="324" t="s">
        <v>1021</v>
      </c>
      <c r="E18" s="324" t="s">
        <v>165</v>
      </c>
      <c r="F18" s="328" t="s">
        <v>87</v>
      </c>
      <c r="G18" s="324" t="s">
        <v>689</v>
      </c>
      <c r="H18" s="324" t="s">
        <v>465</v>
      </c>
      <c r="I18" s="329">
        <v>1997</v>
      </c>
      <c r="J18" s="315">
        <v>1926</v>
      </c>
      <c r="K18" s="134"/>
      <c r="L18" s="134"/>
      <c r="M18" s="134"/>
      <c r="N18" s="134"/>
      <c r="O18" s="107"/>
      <c r="P18" s="134"/>
      <c r="Q18" s="109">
        <v>16.24</v>
      </c>
      <c r="R18" s="110">
        <v>7</v>
      </c>
      <c r="S18" s="116"/>
    </row>
    <row r="19" spans="1:19" s="31" customFormat="1" ht="27" customHeight="1">
      <c r="A19" s="25">
        <v>8</v>
      </c>
      <c r="B19" s="315">
        <v>161</v>
      </c>
      <c r="C19" s="319">
        <v>8</v>
      </c>
      <c r="D19" s="324" t="s">
        <v>1006</v>
      </c>
      <c r="E19" s="324" t="s">
        <v>93</v>
      </c>
      <c r="F19" s="328" t="s">
        <v>83</v>
      </c>
      <c r="G19" s="324" t="s">
        <v>1007</v>
      </c>
      <c r="H19" s="324" t="s">
        <v>461</v>
      </c>
      <c r="I19" s="329">
        <v>1996</v>
      </c>
      <c r="J19" s="315">
        <v>517</v>
      </c>
      <c r="K19" s="112"/>
      <c r="L19" s="112"/>
      <c r="M19" s="112"/>
      <c r="N19" s="112"/>
      <c r="O19" s="112"/>
      <c r="P19" s="112"/>
      <c r="Q19" s="109">
        <v>16.08</v>
      </c>
      <c r="R19" s="110">
        <v>8</v>
      </c>
      <c r="S19" s="116"/>
    </row>
    <row r="20" spans="1:19" s="31" customFormat="1" ht="27" customHeight="1">
      <c r="A20" s="25">
        <v>9</v>
      </c>
      <c r="B20" s="315">
        <v>176</v>
      </c>
      <c r="C20" s="319">
        <v>9</v>
      </c>
      <c r="D20" s="316" t="s">
        <v>1003</v>
      </c>
      <c r="E20" s="316" t="s">
        <v>90</v>
      </c>
      <c r="F20" s="316" t="s">
        <v>1004</v>
      </c>
      <c r="G20" s="316" t="s">
        <v>1005</v>
      </c>
      <c r="H20" s="343" t="s">
        <v>694</v>
      </c>
      <c r="I20" s="317">
        <v>1997</v>
      </c>
      <c r="J20" s="317">
        <v>8227</v>
      </c>
      <c r="K20" s="112"/>
      <c r="L20" s="112"/>
      <c r="M20" s="112"/>
      <c r="N20" s="112"/>
      <c r="O20" s="112"/>
      <c r="P20" s="112"/>
      <c r="Q20" s="109">
        <v>15.52</v>
      </c>
      <c r="R20" s="110">
        <v>9</v>
      </c>
      <c r="S20" s="111"/>
    </row>
    <row r="21" spans="1:19" s="31" customFormat="1" ht="27" customHeight="1">
      <c r="A21" s="25">
        <v>10</v>
      </c>
      <c r="B21" s="315">
        <v>193</v>
      </c>
      <c r="C21" s="319">
        <v>10</v>
      </c>
      <c r="D21" s="316" t="s">
        <v>1012</v>
      </c>
      <c r="E21" s="316" t="s">
        <v>90</v>
      </c>
      <c r="F21" s="316" t="s">
        <v>1013</v>
      </c>
      <c r="G21" s="316" t="s">
        <v>1014</v>
      </c>
      <c r="H21" s="343" t="s">
        <v>987</v>
      </c>
      <c r="I21" s="317">
        <v>1997</v>
      </c>
      <c r="J21" s="317">
        <v>873</v>
      </c>
      <c r="K21" s="134"/>
      <c r="L21" s="134"/>
      <c r="M21" s="134"/>
      <c r="N21" s="134"/>
      <c r="O21" s="107"/>
      <c r="P21" s="134"/>
      <c r="Q21" s="109">
        <v>14.84</v>
      </c>
      <c r="R21" s="110">
        <v>10</v>
      </c>
      <c r="S21" s="111"/>
    </row>
    <row r="22" spans="1:19" s="31" customFormat="1" ht="27" customHeight="1">
      <c r="A22" s="25">
        <v>11</v>
      </c>
      <c r="B22" s="315">
        <v>210</v>
      </c>
      <c r="C22" s="319">
        <v>11</v>
      </c>
      <c r="D22" s="324" t="s">
        <v>1010</v>
      </c>
      <c r="E22" s="324" t="s">
        <v>283</v>
      </c>
      <c r="F22" s="328" t="s">
        <v>88</v>
      </c>
      <c r="G22" s="324" t="s">
        <v>889</v>
      </c>
      <c r="H22" s="324" t="s">
        <v>805</v>
      </c>
      <c r="I22" s="329">
        <v>1998</v>
      </c>
      <c r="J22" s="315">
        <v>1112</v>
      </c>
      <c r="K22" s="141"/>
      <c r="L22" s="141"/>
      <c r="M22" s="141"/>
      <c r="N22" s="141"/>
      <c r="O22" s="141"/>
      <c r="P22" s="141"/>
      <c r="Q22" s="109">
        <v>14.29</v>
      </c>
      <c r="R22" s="114">
        <v>11</v>
      </c>
      <c r="S22" s="111"/>
    </row>
    <row r="23" spans="1:19" s="35" customFormat="1" ht="27" customHeight="1">
      <c r="A23" s="25">
        <v>12</v>
      </c>
      <c r="B23" s="315">
        <v>277</v>
      </c>
      <c r="C23" s="319">
        <v>12</v>
      </c>
      <c r="D23" s="324" t="s">
        <v>897</v>
      </c>
      <c r="E23" s="324" t="s">
        <v>154</v>
      </c>
      <c r="F23" s="328" t="s">
        <v>93</v>
      </c>
      <c r="G23" s="324" t="s">
        <v>1011</v>
      </c>
      <c r="H23" s="324" t="s">
        <v>805</v>
      </c>
      <c r="I23" s="329">
        <v>1996</v>
      </c>
      <c r="J23" s="315">
        <v>2393</v>
      </c>
      <c r="K23" s="112"/>
      <c r="L23" s="112"/>
      <c r="M23" s="112"/>
      <c r="N23" s="112"/>
      <c r="O23" s="112"/>
      <c r="P23" s="112"/>
      <c r="Q23" s="109">
        <v>13.62</v>
      </c>
      <c r="R23" s="110">
        <v>12</v>
      </c>
      <c r="S23" s="111"/>
    </row>
    <row r="24" spans="1:19" ht="27" customHeight="1">
      <c r="A24" s="25">
        <v>13</v>
      </c>
      <c r="B24" s="103"/>
      <c r="C24" s="103"/>
      <c r="D24" s="27"/>
      <c r="E24" s="27"/>
      <c r="F24" s="27"/>
      <c r="G24" s="27"/>
      <c r="H24" s="27"/>
      <c r="I24" s="27"/>
      <c r="J24" s="28"/>
      <c r="K24" s="134"/>
      <c r="L24" s="134"/>
      <c r="M24" s="134"/>
      <c r="N24" s="134"/>
      <c r="O24" s="107"/>
      <c r="P24" s="134"/>
      <c r="Q24" s="109"/>
      <c r="R24" s="110"/>
      <c r="S24" s="111"/>
    </row>
    <row r="25" spans="1:19" ht="27" customHeight="1">
      <c r="A25" s="25">
        <v>14</v>
      </c>
      <c r="B25" s="103"/>
      <c r="C25" s="103"/>
      <c r="D25" s="27"/>
      <c r="E25" s="27"/>
      <c r="F25" s="27"/>
      <c r="G25" s="27"/>
      <c r="H25" s="27"/>
      <c r="I25" s="27"/>
      <c r="J25" s="28"/>
      <c r="K25" s="134"/>
      <c r="L25" s="134"/>
      <c r="M25" s="134"/>
      <c r="N25" s="134"/>
      <c r="O25" s="107"/>
      <c r="P25" s="134"/>
      <c r="Q25" s="109"/>
      <c r="R25" s="110"/>
      <c r="S25" s="111"/>
    </row>
    <row r="26" spans="1:19" s="35" customFormat="1" ht="27" customHeight="1">
      <c r="A26" s="25">
        <v>15</v>
      </c>
      <c r="B26" s="103"/>
      <c r="C26" s="103"/>
      <c r="D26" s="27"/>
      <c r="E26" s="27"/>
      <c r="F26" s="27"/>
      <c r="G26" s="27"/>
      <c r="H26" s="27"/>
      <c r="I26" s="27"/>
      <c r="J26" s="28"/>
      <c r="K26" s="134"/>
      <c r="L26" s="134"/>
      <c r="M26" s="134"/>
      <c r="N26" s="134"/>
      <c r="O26" s="107"/>
      <c r="P26" s="134"/>
      <c r="Q26" s="109"/>
      <c r="R26" s="110"/>
      <c r="S26" s="119"/>
    </row>
    <row r="27" spans="1:19" ht="27" customHeight="1">
      <c r="A27" s="25">
        <v>16</v>
      </c>
      <c r="B27" s="103"/>
      <c r="C27" s="103"/>
      <c r="D27" s="27"/>
      <c r="E27" s="27"/>
      <c r="F27" s="27"/>
      <c r="G27" s="27"/>
      <c r="H27" s="27"/>
      <c r="I27" s="27"/>
      <c r="J27" s="28"/>
      <c r="K27" s="134"/>
      <c r="L27" s="134"/>
      <c r="M27" s="134"/>
      <c r="N27" s="134"/>
      <c r="O27" s="107"/>
      <c r="P27" s="134"/>
      <c r="Q27" s="109"/>
      <c r="R27" s="110"/>
      <c r="S27" s="119"/>
    </row>
    <row r="28" spans="1:19" ht="27" customHeight="1">
      <c r="A28" s="25">
        <v>17</v>
      </c>
      <c r="B28" s="103"/>
      <c r="C28" s="103"/>
      <c r="D28" s="27"/>
      <c r="E28" s="27"/>
      <c r="F28" s="27"/>
      <c r="G28" s="27"/>
      <c r="H28" s="27"/>
      <c r="I28" s="27"/>
      <c r="J28" s="28"/>
      <c r="K28" s="134"/>
      <c r="L28" s="134"/>
      <c r="M28" s="134"/>
      <c r="N28" s="134"/>
      <c r="O28" s="107"/>
      <c r="P28" s="134"/>
      <c r="Q28" s="109"/>
      <c r="R28" s="110"/>
      <c r="S28" s="119"/>
    </row>
    <row r="29" spans="1:19" ht="27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40"/>
      <c r="K29" s="84"/>
      <c r="L29" s="84"/>
      <c r="M29" s="84"/>
      <c r="N29" s="84"/>
      <c r="O29" s="84"/>
      <c r="P29" s="84"/>
      <c r="Q29" s="125"/>
      <c r="R29" s="126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7"/>
  <sheetViews>
    <sheetView workbookViewId="0" topLeftCell="A4">
      <selection activeCell="H23" sqref="H23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7.625" style="64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338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1028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778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1"/>
      <c r="S11" s="563"/>
    </row>
    <row r="12" spans="1:19" s="31" customFormat="1" ht="27" customHeight="1">
      <c r="A12" s="98">
        <v>1</v>
      </c>
      <c r="B12" s="319">
        <v>505</v>
      </c>
      <c r="C12" s="319">
        <v>12</v>
      </c>
      <c r="D12" s="320" t="s">
        <v>1051</v>
      </c>
      <c r="E12" s="320" t="s">
        <v>115</v>
      </c>
      <c r="F12" s="320" t="s">
        <v>677</v>
      </c>
      <c r="G12" s="320" t="s">
        <v>1052</v>
      </c>
      <c r="H12" s="320" t="s">
        <v>441</v>
      </c>
      <c r="I12" s="316">
        <v>1996</v>
      </c>
      <c r="J12" s="316"/>
      <c r="K12" s="152"/>
      <c r="L12" s="152"/>
      <c r="M12" s="152"/>
      <c r="N12" s="152"/>
      <c r="O12" s="152"/>
      <c r="P12" s="152"/>
      <c r="Q12" s="153">
        <v>41.16</v>
      </c>
      <c r="R12" s="154">
        <v>1</v>
      </c>
      <c r="S12" s="102"/>
    </row>
    <row r="13" spans="1:19" s="31" customFormat="1" ht="27" customHeight="1">
      <c r="A13" s="25">
        <v>2</v>
      </c>
      <c r="B13" s="319">
        <v>521</v>
      </c>
      <c r="C13" s="319">
        <v>4</v>
      </c>
      <c r="D13" s="320" t="s">
        <v>1035</v>
      </c>
      <c r="E13" s="320" t="s">
        <v>402</v>
      </c>
      <c r="F13" s="320" t="s">
        <v>272</v>
      </c>
      <c r="G13" s="320" t="s">
        <v>1036</v>
      </c>
      <c r="H13" s="325" t="s">
        <v>862</v>
      </c>
      <c r="I13" s="316">
        <v>1997</v>
      </c>
      <c r="J13" s="316">
        <v>1784</v>
      </c>
      <c r="K13" s="112"/>
      <c r="L13" s="112"/>
      <c r="M13" s="112"/>
      <c r="N13" s="112"/>
      <c r="O13" s="112"/>
      <c r="P13" s="112"/>
      <c r="Q13" s="109">
        <v>38.64</v>
      </c>
      <c r="R13" s="110">
        <v>2</v>
      </c>
      <c r="S13" s="111"/>
    </row>
    <row r="14" spans="1:19" s="35" customFormat="1" ht="27" customHeight="1">
      <c r="A14" s="25">
        <v>3</v>
      </c>
      <c r="B14" s="319">
        <v>557</v>
      </c>
      <c r="C14" s="319">
        <v>11</v>
      </c>
      <c r="D14" s="320" t="s">
        <v>1047</v>
      </c>
      <c r="E14" s="320" t="s">
        <v>1048</v>
      </c>
      <c r="F14" s="320" t="s">
        <v>1049</v>
      </c>
      <c r="G14" s="320" t="s">
        <v>1050</v>
      </c>
      <c r="H14" s="325" t="s">
        <v>440</v>
      </c>
      <c r="I14" s="316">
        <v>1998</v>
      </c>
      <c r="J14" s="316">
        <v>1692</v>
      </c>
      <c r="K14" s="112"/>
      <c r="L14" s="112"/>
      <c r="M14" s="112"/>
      <c r="N14" s="112"/>
      <c r="O14" s="112"/>
      <c r="P14" s="112"/>
      <c r="Q14" s="109">
        <v>37.32</v>
      </c>
      <c r="R14" s="110">
        <v>3</v>
      </c>
      <c r="S14" s="111"/>
    </row>
    <row r="15" spans="1:19" s="35" customFormat="1" ht="27" customHeight="1">
      <c r="A15" s="25">
        <v>4</v>
      </c>
      <c r="B15" s="319">
        <v>558</v>
      </c>
      <c r="C15" s="319">
        <v>1</v>
      </c>
      <c r="D15" s="320" t="s">
        <v>1029</v>
      </c>
      <c r="E15" s="320" t="s">
        <v>1030</v>
      </c>
      <c r="F15" s="320" t="s">
        <v>349</v>
      </c>
      <c r="G15" s="320" t="s">
        <v>603</v>
      </c>
      <c r="H15" s="325" t="s">
        <v>440</v>
      </c>
      <c r="I15" s="316">
        <v>1998</v>
      </c>
      <c r="J15" s="316">
        <v>2568</v>
      </c>
      <c r="K15" s="112"/>
      <c r="L15" s="112"/>
      <c r="M15" s="112"/>
      <c r="N15" s="112"/>
      <c r="O15" s="112"/>
      <c r="P15" s="112"/>
      <c r="Q15" s="109">
        <v>36.73</v>
      </c>
      <c r="R15" s="110">
        <v>4</v>
      </c>
      <c r="S15" s="111"/>
    </row>
    <row r="16" spans="1:19" s="35" customFormat="1" ht="27" customHeight="1">
      <c r="A16" s="25">
        <v>5</v>
      </c>
      <c r="B16" s="319">
        <v>461</v>
      </c>
      <c r="C16" s="319">
        <v>10</v>
      </c>
      <c r="D16" s="320" t="s">
        <v>1045</v>
      </c>
      <c r="E16" s="320" t="s">
        <v>234</v>
      </c>
      <c r="F16" s="320" t="s">
        <v>283</v>
      </c>
      <c r="G16" s="320" t="s">
        <v>1046</v>
      </c>
      <c r="H16" s="325" t="s">
        <v>598</v>
      </c>
      <c r="I16" s="316">
        <v>1998</v>
      </c>
      <c r="J16" s="316">
        <v>1891</v>
      </c>
      <c r="K16" s="112"/>
      <c r="L16" s="112"/>
      <c r="M16" s="112"/>
      <c r="N16" s="112"/>
      <c r="O16" s="112"/>
      <c r="P16" s="112"/>
      <c r="Q16" s="109">
        <v>36.53</v>
      </c>
      <c r="R16" s="110">
        <v>5</v>
      </c>
      <c r="S16" s="116"/>
    </row>
    <row r="17" spans="1:19" s="35" customFormat="1" ht="27" customHeight="1">
      <c r="A17" s="25">
        <v>6</v>
      </c>
      <c r="B17" s="319">
        <v>477</v>
      </c>
      <c r="C17" s="319">
        <v>9</v>
      </c>
      <c r="D17" s="320" t="s">
        <v>1044</v>
      </c>
      <c r="E17" s="320" t="s">
        <v>115</v>
      </c>
      <c r="F17" s="320" t="s">
        <v>92</v>
      </c>
      <c r="G17" s="320" t="s">
        <v>689</v>
      </c>
      <c r="H17" s="325" t="s">
        <v>465</v>
      </c>
      <c r="I17" s="316">
        <v>1997</v>
      </c>
      <c r="J17" s="316">
        <v>1943</v>
      </c>
      <c r="K17" s="112"/>
      <c r="L17" s="112"/>
      <c r="M17" s="112"/>
      <c r="N17" s="112"/>
      <c r="O17" s="112"/>
      <c r="P17" s="112"/>
      <c r="Q17" s="109">
        <v>36.29</v>
      </c>
      <c r="R17" s="110">
        <v>6</v>
      </c>
      <c r="S17" s="116"/>
    </row>
    <row r="18" spans="1:19" ht="27" customHeight="1">
      <c r="A18" s="25">
        <v>7</v>
      </c>
      <c r="B18" s="319">
        <v>551</v>
      </c>
      <c r="C18" s="319">
        <v>7</v>
      </c>
      <c r="D18" s="320" t="s">
        <v>1040</v>
      </c>
      <c r="E18" s="320" t="s">
        <v>374</v>
      </c>
      <c r="F18" s="320" t="s">
        <v>90</v>
      </c>
      <c r="G18" s="320" t="s">
        <v>1041</v>
      </c>
      <c r="H18" s="325" t="s">
        <v>987</v>
      </c>
      <c r="I18" s="316">
        <v>1996</v>
      </c>
      <c r="J18" s="316">
        <v>798</v>
      </c>
      <c r="K18" s="112"/>
      <c r="L18" s="112"/>
      <c r="M18" s="112"/>
      <c r="N18" s="112"/>
      <c r="O18" s="112"/>
      <c r="P18" s="112"/>
      <c r="Q18" s="109">
        <v>36.29</v>
      </c>
      <c r="R18" s="110">
        <v>7</v>
      </c>
      <c r="S18" s="116"/>
    </row>
    <row r="19" spans="1:19" s="31" customFormat="1" ht="27" customHeight="1">
      <c r="A19" s="25">
        <v>8</v>
      </c>
      <c r="B19" s="319">
        <v>488</v>
      </c>
      <c r="C19" s="319">
        <v>5</v>
      </c>
      <c r="D19" s="320" t="s">
        <v>1037</v>
      </c>
      <c r="E19" s="320" t="s">
        <v>1038</v>
      </c>
      <c r="F19" s="320" t="s">
        <v>83</v>
      </c>
      <c r="G19" s="320" t="s">
        <v>1039</v>
      </c>
      <c r="H19" s="325" t="s">
        <v>490</v>
      </c>
      <c r="I19" s="316">
        <v>1996</v>
      </c>
      <c r="J19" s="316">
        <v>581</v>
      </c>
      <c r="K19" s="112"/>
      <c r="L19" s="112"/>
      <c r="M19" s="112"/>
      <c r="N19" s="112"/>
      <c r="O19" s="112"/>
      <c r="P19" s="112"/>
      <c r="Q19" s="109">
        <v>35.45</v>
      </c>
      <c r="R19" s="110">
        <v>8</v>
      </c>
      <c r="S19" s="116"/>
    </row>
    <row r="20" spans="1:19" s="31" customFormat="1" ht="27" customHeight="1">
      <c r="A20" s="25">
        <v>9</v>
      </c>
      <c r="B20" s="319">
        <v>449</v>
      </c>
      <c r="C20" s="319">
        <v>6</v>
      </c>
      <c r="D20" s="320" t="s">
        <v>336</v>
      </c>
      <c r="E20" s="320" t="s">
        <v>337</v>
      </c>
      <c r="F20" s="320" t="s">
        <v>173</v>
      </c>
      <c r="G20" s="320" t="s">
        <v>333</v>
      </c>
      <c r="H20" s="325" t="s">
        <v>136</v>
      </c>
      <c r="I20" s="316" t="s">
        <v>151</v>
      </c>
      <c r="J20" s="316"/>
      <c r="K20" s="112"/>
      <c r="L20" s="112"/>
      <c r="M20" s="112"/>
      <c r="N20" s="112"/>
      <c r="O20" s="112"/>
      <c r="P20" s="112"/>
      <c r="Q20" s="109">
        <v>34.7</v>
      </c>
      <c r="R20" s="110">
        <v>9</v>
      </c>
      <c r="S20" s="111"/>
    </row>
    <row r="21" spans="1:19" s="31" customFormat="1" ht="27" customHeight="1">
      <c r="A21" s="25">
        <v>10</v>
      </c>
      <c r="B21" s="319">
        <v>427</v>
      </c>
      <c r="C21" s="319">
        <v>2</v>
      </c>
      <c r="D21" s="320" t="s">
        <v>1031</v>
      </c>
      <c r="E21" s="320" t="s">
        <v>1032</v>
      </c>
      <c r="F21" s="320" t="s">
        <v>282</v>
      </c>
      <c r="G21" s="320" t="s">
        <v>1033</v>
      </c>
      <c r="H21" s="325" t="s">
        <v>544</v>
      </c>
      <c r="I21" s="316">
        <v>1997</v>
      </c>
      <c r="J21" s="316">
        <v>973</v>
      </c>
      <c r="K21" s="112"/>
      <c r="L21" s="112"/>
      <c r="M21" s="112"/>
      <c r="N21" s="112"/>
      <c r="O21" s="112"/>
      <c r="P21" s="112"/>
      <c r="Q21" s="109">
        <v>32.74</v>
      </c>
      <c r="R21" s="110">
        <v>10</v>
      </c>
      <c r="S21" s="111"/>
    </row>
    <row r="22" spans="1:19" s="31" customFormat="1" ht="27" customHeight="1">
      <c r="A22" s="25">
        <v>11</v>
      </c>
      <c r="B22" s="319">
        <v>483</v>
      </c>
      <c r="C22" s="319">
        <v>3</v>
      </c>
      <c r="D22" s="320" t="s">
        <v>1034</v>
      </c>
      <c r="E22" s="320" t="s">
        <v>207</v>
      </c>
      <c r="F22" s="320"/>
      <c r="G22" s="320"/>
      <c r="H22" s="325" t="s">
        <v>467</v>
      </c>
      <c r="I22" s="316">
        <v>1997</v>
      </c>
      <c r="J22" s="316"/>
      <c r="K22" s="112"/>
      <c r="L22" s="112"/>
      <c r="M22" s="112"/>
      <c r="N22" s="112"/>
      <c r="O22" s="112"/>
      <c r="P22" s="112"/>
      <c r="Q22" s="109">
        <v>30.1</v>
      </c>
      <c r="R22" s="110">
        <v>11</v>
      </c>
      <c r="S22" s="111"/>
    </row>
    <row r="23" spans="1:19" s="35" customFormat="1" ht="27" customHeight="1">
      <c r="A23" s="25">
        <v>12</v>
      </c>
      <c r="B23" s="319">
        <v>515</v>
      </c>
      <c r="C23" s="319">
        <v>8</v>
      </c>
      <c r="D23" s="320" t="s">
        <v>1042</v>
      </c>
      <c r="E23" s="320" t="s">
        <v>219</v>
      </c>
      <c r="F23" s="320" t="s">
        <v>916</v>
      </c>
      <c r="G23" s="320" t="s">
        <v>1043</v>
      </c>
      <c r="H23" s="325" t="s">
        <v>434</v>
      </c>
      <c r="I23" s="316">
        <v>1998</v>
      </c>
      <c r="J23" s="316"/>
      <c r="K23" s="112"/>
      <c r="L23" s="112"/>
      <c r="M23" s="112"/>
      <c r="N23" s="112"/>
      <c r="O23" s="112"/>
      <c r="P23" s="112"/>
      <c r="Q23" s="109">
        <v>28.87</v>
      </c>
      <c r="R23" s="110">
        <v>12</v>
      </c>
      <c r="S23" s="111"/>
    </row>
    <row r="24" spans="1:19" ht="27" customHeight="1">
      <c r="A24" s="25">
        <v>13</v>
      </c>
      <c r="B24" s="103"/>
      <c r="C24" s="103"/>
      <c r="D24" s="70"/>
      <c r="E24" s="70"/>
      <c r="F24" s="70"/>
      <c r="G24" s="70"/>
      <c r="H24" s="104"/>
      <c r="I24" s="104"/>
      <c r="J24" s="146"/>
      <c r="K24" s="112"/>
      <c r="L24" s="112"/>
      <c r="M24" s="112"/>
      <c r="N24" s="112"/>
      <c r="O24" s="112"/>
      <c r="P24" s="112"/>
      <c r="Q24" s="109"/>
      <c r="R24" s="110"/>
      <c r="S24" s="111"/>
    </row>
    <row r="25" spans="1:19" ht="27" customHeight="1">
      <c r="A25" s="25">
        <v>14</v>
      </c>
      <c r="B25" s="103"/>
      <c r="C25" s="103"/>
      <c r="D25" s="70"/>
      <c r="E25" s="70"/>
      <c r="F25" s="70"/>
      <c r="G25" s="70"/>
      <c r="H25" s="104"/>
      <c r="I25" s="104"/>
      <c r="J25" s="146"/>
      <c r="K25" s="112"/>
      <c r="L25" s="112"/>
      <c r="M25" s="112"/>
      <c r="N25" s="112"/>
      <c r="O25" s="112"/>
      <c r="P25" s="112"/>
      <c r="Q25" s="109"/>
      <c r="R25" s="110"/>
      <c r="S25" s="111"/>
    </row>
    <row r="26" spans="1:19" s="35" customFormat="1" ht="27" customHeight="1">
      <c r="A26" s="25">
        <v>15</v>
      </c>
      <c r="B26" s="103"/>
      <c r="C26" s="103"/>
      <c r="D26" s="70"/>
      <c r="E26" s="70"/>
      <c r="F26" s="70"/>
      <c r="G26" s="70"/>
      <c r="H26" s="104"/>
      <c r="I26" s="104"/>
      <c r="J26" s="146"/>
      <c r="K26" s="112"/>
      <c r="L26" s="112"/>
      <c r="M26" s="112"/>
      <c r="N26" s="112"/>
      <c r="O26" s="112"/>
      <c r="P26" s="112"/>
      <c r="Q26" s="109"/>
      <c r="R26" s="110"/>
      <c r="S26" s="119"/>
    </row>
    <row r="27" spans="1:19" ht="27" customHeight="1">
      <c r="A27" s="25">
        <v>16</v>
      </c>
      <c r="B27" s="103"/>
      <c r="C27" s="103"/>
      <c r="D27" s="70"/>
      <c r="E27" s="70"/>
      <c r="F27" s="70"/>
      <c r="G27" s="70"/>
      <c r="H27" s="104"/>
      <c r="I27" s="104"/>
      <c r="J27" s="146"/>
      <c r="K27" s="112"/>
      <c r="L27" s="112"/>
      <c r="M27" s="112"/>
      <c r="N27" s="112"/>
      <c r="O27" s="112"/>
      <c r="P27" s="112"/>
      <c r="Q27" s="109"/>
      <c r="R27" s="110"/>
      <c r="S27" s="119"/>
    </row>
    <row r="28" spans="1:19" ht="27" customHeight="1">
      <c r="A28" s="25">
        <v>17</v>
      </c>
      <c r="B28" s="103"/>
      <c r="C28" s="103"/>
      <c r="D28" s="70"/>
      <c r="E28" s="70"/>
      <c r="F28" s="70"/>
      <c r="G28" s="70"/>
      <c r="H28" s="104"/>
      <c r="I28" s="104"/>
      <c r="J28" s="146"/>
      <c r="K28" s="112"/>
      <c r="L28" s="112"/>
      <c r="M28" s="112"/>
      <c r="N28" s="112"/>
      <c r="O28" s="112"/>
      <c r="P28" s="112"/>
      <c r="Q28" s="109"/>
      <c r="R28" s="110"/>
      <c r="S28" s="119"/>
    </row>
    <row r="29" spans="1:19" ht="27" customHeight="1" thickBot="1">
      <c r="A29" s="49">
        <v>18</v>
      </c>
      <c r="B29" s="120"/>
      <c r="C29" s="120"/>
      <c r="D29" s="91"/>
      <c r="E29" s="91"/>
      <c r="F29" s="91"/>
      <c r="G29" s="91"/>
      <c r="H29" s="87"/>
      <c r="I29" s="87"/>
      <c r="J29" s="88"/>
      <c r="K29" s="155"/>
      <c r="L29" s="155"/>
      <c r="M29" s="155"/>
      <c r="N29" s="155"/>
      <c r="O29" s="155"/>
      <c r="P29" s="155"/>
      <c r="Q29" s="156"/>
      <c r="R29" s="157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7"/>
  <sheetViews>
    <sheetView zoomScalePageLayoutView="0" workbookViewId="0" topLeftCell="A8">
      <selection activeCell="Q12" sqref="Q12:R23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9.00390625" style="64" bestFit="1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339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1053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702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1"/>
      <c r="S11" s="563"/>
    </row>
    <row r="12" spans="1:19" s="31" customFormat="1" ht="27" customHeight="1">
      <c r="A12" s="98">
        <v>1</v>
      </c>
      <c r="B12" s="315">
        <v>187</v>
      </c>
      <c r="C12" s="319">
        <v>1</v>
      </c>
      <c r="D12" s="316" t="s">
        <v>1054</v>
      </c>
      <c r="E12" s="316" t="s">
        <v>844</v>
      </c>
      <c r="F12" s="316" t="s">
        <v>281</v>
      </c>
      <c r="G12" s="316" t="s">
        <v>1055</v>
      </c>
      <c r="H12" s="316" t="s">
        <v>694</v>
      </c>
      <c r="I12" s="317">
        <v>1997</v>
      </c>
      <c r="J12" s="317">
        <v>988</v>
      </c>
      <c r="K12" s="82"/>
      <c r="L12" s="82"/>
      <c r="M12" s="82"/>
      <c r="N12" s="82"/>
      <c r="O12" s="82"/>
      <c r="P12" s="82"/>
      <c r="Q12" s="409">
        <v>37.53</v>
      </c>
      <c r="R12" s="410">
        <v>10</v>
      </c>
      <c r="S12" s="102"/>
    </row>
    <row r="13" spans="1:19" s="31" customFormat="1" ht="27" customHeight="1">
      <c r="A13" s="25">
        <v>2</v>
      </c>
      <c r="B13" s="315">
        <v>216</v>
      </c>
      <c r="C13" s="319">
        <v>2</v>
      </c>
      <c r="D13" s="324" t="s">
        <v>1056</v>
      </c>
      <c r="E13" s="324" t="s">
        <v>1049</v>
      </c>
      <c r="F13" s="328" t="s">
        <v>85</v>
      </c>
      <c r="G13" s="324" t="s">
        <v>1057</v>
      </c>
      <c r="H13" s="324" t="s">
        <v>490</v>
      </c>
      <c r="I13" s="315">
        <v>1997</v>
      </c>
      <c r="J13" s="315">
        <v>1145</v>
      </c>
      <c r="K13" s="141"/>
      <c r="L13" s="141"/>
      <c r="M13" s="141"/>
      <c r="N13" s="141"/>
      <c r="O13" s="141"/>
      <c r="P13" s="141"/>
      <c r="Q13" s="411">
        <v>44.49</v>
      </c>
      <c r="R13" s="347">
        <v>8</v>
      </c>
      <c r="S13" s="111"/>
    </row>
    <row r="14" spans="1:19" s="35" customFormat="1" ht="27" customHeight="1">
      <c r="A14" s="25">
        <v>3</v>
      </c>
      <c r="B14" s="315">
        <v>285</v>
      </c>
      <c r="C14" s="319">
        <v>3</v>
      </c>
      <c r="D14" s="316" t="s">
        <v>1058</v>
      </c>
      <c r="E14" s="316" t="s">
        <v>844</v>
      </c>
      <c r="F14" s="316" t="s">
        <v>117</v>
      </c>
      <c r="G14" s="316" t="s">
        <v>603</v>
      </c>
      <c r="H14" s="343" t="s">
        <v>440</v>
      </c>
      <c r="I14" s="317">
        <v>1998</v>
      </c>
      <c r="J14" s="317">
        <v>2574</v>
      </c>
      <c r="K14" s="141"/>
      <c r="L14" s="141"/>
      <c r="M14" s="141"/>
      <c r="N14" s="141"/>
      <c r="O14" s="141"/>
      <c r="P14" s="141"/>
      <c r="Q14" s="411">
        <v>39.05</v>
      </c>
      <c r="R14" s="347">
        <v>9</v>
      </c>
      <c r="S14" s="111"/>
    </row>
    <row r="15" spans="1:19" s="35" customFormat="1" ht="27" customHeight="1">
      <c r="A15" s="25">
        <v>4</v>
      </c>
      <c r="B15" s="315">
        <v>153</v>
      </c>
      <c r="C15" s="319">
        <v>4</v>
      </c>
      <c r="D15" s="316" t="s">
        <v>1059</v>
      </c>
      <c r="E15" s="316" t="s">
        <v>688</v>
      </c>
      <c r="F15" s="316" t="s">
        <v>1060</v>
      </c>
      <c r="G15" s="316" t="s">
        <v>1061</v>
      </c>
      <c r="H15" s="316" t="s">
        <v>541</v>
      </c>
      <c r="I15" s="317">
        <v>1998</v>
      </c>
      <c r="J15" s="317">
        <v>879</v>
      </c>
      <c r="K15" s="141"/>
      <c r="L15" s="141"/>
      <c r="M15" s="141"/>
      <c r="N15" s="141"/>
      <c r="O15" s="141"/>
      <c r="P15" s="141"/>
      <c r="Q15" s="411">
        <v>45.15</v>
      </c>
      <c r="R15" s="347">
        <v>7</v>
      </c>
      <c r="S15" s="111"/>
    </row>
    <row r="16" spans="1:19" s="35" customFormat="1" ht="27" customHeight="1">
      <c r="A16" s="25">
        <v>5</v>
      </c>
      <c r="B16" s="315">
        <v>254</v>
      </c>
      <c r="C16" s="319">
        <v>5</v>
      </c>
      <c r="D16" s="316" t="s">
        <v>1062</v>
      </c>
      <c r="E16" s="316" t="s">
        <v>83</v>
      </c>
      <c r="F16" s="316" t="s">
        <v>97</v>
      </c>
      <c r="G16" s="316" t="s">
        <v>1063</v>
      </c>
      <c r="H16" s="316" t="s">
        <v>862</v>
      </c>
      <c r="I16" s="317">
        <v>1998</v>
      </c>
      <c r="J16" s="317">
        <v>1676</v>
      </c>
      <c r="K16" s="141"/>
      <c r="L16" s="141"/>
      <c r="M16" s="141"/>
      <c r="N16" s="141"/>
      <c r="O16" s="141"/>
      <c r="P16" s="141"/>
      <c r="Q16" s="411">
        <v>34.4</v>
      </c>
      <c r="R16" s="347">
        <v>11</v>
      </c>
      <c r="S16" s="116"/>
    </row>
    <row r="17" spans="1:19" s="35" customFormat="1" ht="27" customHeight="1">
      <c r="A17" s="25">
        <v>6</v>
      </c>
      <c r="B17" s="315">
        <v>165</v>
      </c>
      <c r="C17" s="319">
        <v>6</v>
      </c>
      <c r="D17" s="316" t="s">
        <v>1064</v>
      </c>
      <c r="E17" s="316" t="s">
        <v>1065</v>
      </c>
      <c r="F17" s="316" t="s">
        <v>1066</v>
      </c>
      <c r="G17" s="316" t="s">
        <v>1067</v>
      </c>
      <c r="H17" s="316" t="s">
        <v>544</v>
      </c>
      <c r="I17" s="317">
        <v>1996</v>
      </c>
      <c r="J17" s="317">
        <v>1118</v>
      </c>
      <c r="K17" s="141"/>
      <c r="L17" s="141"/>
      <c r="M17" s="141"/>
      <c r="N17" s="141"/>
      <c r="O17" s="141"/>
      <c r="P17" s="141"/>
      <c r="Q17" s="411">
        <v>51.83</v>
      </c>
      <c r="R17" s="347">
        <v>4</v>
      </c>
      <c r="S17" s="116"/>
    </row>
    <row r="18" spans="1:19" ht="27" customHeight="1">
      <c r="A18" s="25">
        <v>7</v>
      </c>
      <c r="B18" s="315">
        <v>155</v>
      </c>
      <c r="C18" s="319">
        <v>7</v>
      </c>
      <c r="D18" s="316" t="s">
        <v>340</v>
      </c>
      <c r="E18" s="316" t="s">
        <v>341</v>
      </c>
      <c r="F18" s="316" t="s">
        <v>342</v>
      </c>
      <c r="G18" s="316" t="s">
        <v>343</v>
      </c>
      <c r="H18" s="343" t="s">
        <v>129</v>
      </c>
      <c r="I18" s="317">
        <v>1997</v>
      </c>
      <c r="J18" s="317">
        <v>4247</v>
      </c>
      <c r="K18" s="141"/>
      <c r="L18" s="141"/>
      <c r="M18" s="141"/>
      <c r="N18" s="141"/>
      <c r="O18" s="141"/>
      <c r="P18" s="141"/>
      <c r="Q18" s="411">
        <v>49.22</v>
      </c>
      <c r="R18" s="347">
        <v>6</v>
      </c>
      <c r="S18" s="116"/>
    </row>
    <row r="19" spans="1:19" s="31" customFormat="1" ht="27" customHeight="1">
      <c r="A19" s="25">
        <v>8</v>
      </c>
      <c r="B19" s="315">
        <v>231</v>
      </c>
      <c r="C19" s="319">
        <v>8</v>
      </c>
      <c r="D19" s="316" t="s">
        <v>581</v>
      </c>
      <c r="E19" s="316" t="s">
        <v>90</v>
      </c>
      <c r="F19" s="316" t="s">
        <v>1068</v>
      </c>
      <c r="G19" s="316" t="s">
        <v>1052</v>
      </c>
      <c r="H19" s="316" t="s">
        <v>423</v>
      </c>
      <c r="I19" s="317">
        <v>1998</v>
      </c>
      <c r="J19" s="317"/>
      <c r="K19" s="141"/>
      <c r="L19" s="141"/>
      <c r="M19" s="141"/>
      <c r="N19" s="141"/>
      <c r="O19" s="141"/>
      <c r="P19" s="141"/>
      <c r="Q19" s="411">
        <v>51.87</v>
      </c>
      <c r="R19" s="347">
        <v>3</v>
      </c>
      <c r="S19" s="116"/>
    </row>
    <row r="20" spans="1:19" s="31" customFormat="1" ht="27" customHeight="1">
      <c r="A20" s="25">
        <v>9</v>
      </c>
      <c r="B20" s="315">
        <v>104</v>
      </c>
      <c r="C20" s="319">
        <v>9</v>
      </c>
      <c r="D20" s="324" t="s">
        <v>1069</v>
      </c>
      <c r="E20" s="324" t="s">
        <v>1070</v>
      </c>
      <c r="F20" s="324" t="s">
        <v>1071</v>
      </c>
      <c r="G20" s="324" t="s">
        <v>344</v>
      </c>
      <c r="H20" s="343" t="s">
        <v>131</v>
      </c>
      <c r="I20" s="315">
        <v>1998</v>
      </c>
      <c r="J20" s="315">
        <v>4264</v>
      </c>
      <c r="K20" s="141"/>
      <c r="L20" s="141"/>
      <c r="M20" s="141"/>
      <c r="N20" s="141"/>
      <c r="O20" s="141"/>
      <c r="P20" s="141"/>
      <c r="Q20" s="411">
        <v>50.1</v>
      </c>
      <c r="R20" s="347">
        <v>5</v>
      </c>
      <c r="S20" s="111"/>
    </row>
    <row r="21" spans="1:19" s="31" customFormat="1" ht="27" customHeight="1">
      <c r="A21" s="25">
        <v>10</v>
      </c>
      <c r="B21" s="315">
        <v>175</v>
      </c>
      <c r="C21" s="319">
        <v>10</v>
      </c>
      <c r="D21" s="324" t="s">
        <v>1072</v>
      </c>
      <c r="E21" s="324" t="s">
        <v>147</v>
      </c>
      <c r="F21" s="328" t="s">
        <v>1073</v>
      </c>
      <c r="G21" s="324" t="s">
        <v>1074</v>
      </c>
      <c r="H21" s="324" t="s">
        <v>1020</v>
      </c>
      <c r="I21" s="315">
        <v>1997</v>
      </c>
      <c r="J21" s="315">
        <v>890</v>
      </c>
      <c r="K21" s="141"/>
      <c r="L21" s="141"/>
      <c r="M21" s="141"/>
      <c r="N21" s="141"/>
      <c r="O21" s="141"/>
      <c r="P21" s="141"/>
      <c r="Q21" s="411">
        <v>56.6</v>
      </c>
      <c r="R21" s="347">
        <v>1</v>
      </c>
      <c r="S21" s="111"/>
    </row>
    <row r="22" spans="1:19" s="31" customFormat="1" ht="27" customHeight="1">
      <c r="A22" s="25">
        <v>11</v>
      </c>
      <c r="B22" s="315">
        <v>284</v>
      </c>
      <c r="C22" s="319">
        <v>11</v>
      </c>
      <c r="D22" s="316" t="s">
        <v>1075</v>
      </c>
      <c r="E22" s="316" t="s">
        <v>1076</v>
      </c>
      <c r="F22" s="316" t="s">
        <v>90</v>
      </c>
      <c r="G22" s="316" t="s">
        <v>439</v>
      </c>
      <c r="H22" s="343" t="s">
        <v>440</v>
      </c>
      <c r="I22" s="317">
        <v>1996</v>
      </c>
      <c r="J22" s="317">
        <v>433</v>
      </c>
      <c r="K22" s="141"/>
      <c r="L22" s="141"/>
      <c r="M22" s="141"/>
      <c r="N22" s="141"/>
      <c r="O22" s="141"/>
      <c r="P22" s="141"/>
      <c r="Q22" s="411" t="s">
        <v>1169</v>
      </c>
      <c r="R22" s="347"/>
      <c r="S22" s="111"/>
    </row>
    <row r="23" spans="1:19" s="35" customFormat="1" ht="27" customHeight="1">
      <c r="A23" s="25">
        <v>12</v>
      </c>
      <c r="B23" s="315">
        <v>240</v>
      </c>
      <c r="C23" s="319">
        <v>12</v>
      </c>
      <c r="D23" s="324" t="s">
        <v>1077</v>
      </c>
      <c r="E23" s="324" t="s">
        <v>351</v>
      </c>
      <c r="F23" s="328" t="s">
        <v>97</v>
      </c>
      <c r="G23" s="324" t="s">
        <v>877</v>
      </c>
      <c r="H23" s="324" t="s">
        <v>437</v>
      </c>
      <c r="I23" s="315">
        <v>1997</v>
      </c>
      <c r="J23" s="315">
        <v>301</v>
      </c>
      <c r="K23" s="141"/>
      <c r="L23" s="141"/>
      <c r="M23" s="141"/>
      <c r="N23" s="141"/>
      <c r="O23" s="141"/>
      <c r="P23" s="141"/>
      <c r="Q23" s="411">
        <v>52.55</v>
      </c>
      <c r="R23" s="347">
        <v>2</v>
      </c>
      <c r="S23" s="111"/>
    </row>
    <row r="24" spans="1:19" ht="27" customHeight="1">
      <c r="A24" s="25">
        <v>13</v>
      </c>
      <c r="B24" s="103"/>
      <c r="C24" s="103"/>
      <c r="D24" s="27"/>
      <c r="E24" s="27"/>
      <c r="F24" s="27"/>
      <c r="G24" s="27"/>
      <c r="H24" s="27"/>
      <c r="I24" s="27"/>
      <c r="J24" s="28"/>
      <c r="K24" s="141"/>
      <c r="L24" s="141"/>
      <c r="M24" s="141"/>
      <c r="N24" s="141"/>
      <c r="O24" s="141"/>
      <c r="P24" s="141"/>
      <c r="Q24" s="142"/>
      <c r="R24" s="110"/>
      <c r="S24" s="111"/>
    </row>
    <row r="25" spans="1:19" ht="27" customHeight="1">
      <c r="A25" s="25">
        <v>14</v>
      </c>
      <c r="B25" s="103"/>
      <c r="C25" s="103"/>
      <c r="D25" s="27"/>
      <c r="E25" s="27"/>
      <c r="F25" s="27"/>
      <c r="G25" s="27"/>
      <c r="H25" s="27"/>
      <c r="I25" s="27"/>
      <c r="J25" s="28"/>
      <c r="K25" s="141"/>
      <c r="L25" s="141"/>
      <c r="M25" s="141"/>
      <c r="N25" s="141"/>
      <c r="O25" s="141"/>
      <c r="P25" s="141"/>
      <c r="Q25" s="142"/>
      <c r="R25" s="110"/>
      <c r="S25" s="111"/>
    </row>
    <row r="26" spans="1:19" s="35" customFormat="1" ht="27" customHeight="1">
      <c r="A26" s="25">
        <v>15</v>
      </c>
      <c r="B26" s="103"/>
      <c r="C26" s="103"/>
      <c r="D26" s="27"/>
      <c r="E26" s="27"/>
      <c r="F26" s="27"/>
      <c r="G26" s="27"/>
      <c r="H26" s="27"/>
      <c r="I26" s="27"/>
      <c r="J26" s="28"/>
      <c r="K26" s="141"/>
      <c r="L26" s="141"/>
      <c r="M26" s="141"/>
      <c r="N26" s="141"/>
      <c r="O26" s="141"/>
      <c r="P26" s="141"/>
      <c r="Q26" s="142"/>
      <c r="R26" s="110"/>
      <c r="S26" s="119"/>
    </row>
    <row r="27" spans="1:19" ht="27" customHeight="1">
      <c r="A27" s="25">
        <v>16</v>
      </c>
      <c r="B27" s="103"/>
      <c r="C27" s="103"/>
      <c r="D27" s="27"/>
      <c r="E27" s="27"/>
      <c r="F27" s="27"/>
      <c r="G27" s="27"/>
      <c r="H27" s="27"/>
      <c r="I27" s="27"/>
      <c r="J27" s="28"/>
      <c r="K27" s="141"/>
      <c r="L27" s="141"/>
      <c r="M27" s="141"/>
      <c r="N27" s="141"/>
      <c r="O27" s="141"/>
      <c r="P27" s="141"/>
      <c r="Q27" s="142"/>
      <c r="R27" s="110"/>
      <c r="S27" s="119"/>
    </row>
    <row r="28" spans="1:19" ht="27" customHeight="1">
      <c r="A28" s="25">
        <v>17</v>
      </c>
      <c r="B28" s="103"/>
      <c r="C28" s="103"/>
      <c r="D28" s="27"/>
      <c r="E28" s="27"/>
      <c r="F28" s="27"/>
      <c r="G28" s="27"/>
      <c r="H28" s="27"/>
      <c r="I28" s="27"/>
      <c r="J28" s="28"/>
      <c r="K28" s="141"/>
      <c r="L28" s="141"/>
      <c r="M28" s="141"/>
      <c r="N28" s="141"/>
      <c r="O28" s="141"/>
      <c r="P28" s="141"/>
      <c r="Q28" s="142"/>
      <c r="R28" s="110"/>
      <c r="S28" s="119"/>
    </row>
    <row r="29" spans="1:19" ht="27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40"/>
      <c r="K29" s="143"/>
      <c r="L29" s="143"/>
      <c r="M29" s="143"/>
      <c r="N29" s="143"/>
      <c r="O29" s="143"/>
      <c r="P29" s="143"/>
      <c r="Q29" s="144"/>
      <c r="R29" s="126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37"/>
  <sheetViews>
    <sheetView zoomScalePageLayoutView="0" workbookViewId="0" topLeftCell="A8">
      <selection activeCell="B12" sqref="B12:R23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7.625" style="64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352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1078</v>
      </c>
      <c r="B8" s="528"/>
      <c r="C8" s="528"/>
      <c r="D8" s="528"/>
      <c r="E8" s="528"/>
      <c r="F8" s="18"/>
      <c r="G8" s="513" t="s">
        <v>1079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1080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1"/>
      <c r="S11" s="563"/>
    </row>
    <row r="12" spans="1:19" s="31" customFormat="1" ht="27" customHeight="1">
      <c r="A12" s="98">
        <v>1</v>
      </c>
      <c r="B12" s="319">
        <v>544</v>
      </c>
      <c r="C12" s="319">
        <v>11</v>
      </c>
      <c r="D12" s="320" t="s">
        <v>1098</v>
      </c>
      <c r="E12" s="320" t="s">
        <v>1099</v>
      </c>
      <c r="F12" s="320" t="s">
        <v>88</v>
      </c>
      <c r="G12" s="320" t="s">
        <v>1100</v>
      </c>
      <c r="H12" s="325" t="s">
        <v>478</v>
      </c>
      <c r="I12" s="316">
        <v>1997</v>
      </c>
      <c r="J12" s="316">
        <v>2021</v>
      </c>
      <c r="K12" s="506"/>
      <c r="L12" s="350"/>
      <c r="M12" s="350"/>
      <c r="N12" s="350"/>
      <c r="O12" s="506"/>
      <c r="P12" s="506"/>
      <c r="Q12" s="100">
        <v>50.32</v>
      </c>
      <c r="R12" s="101">
        <v>1</v>
      </c>
      <c r="S12" s="102"/>
    </row>
    <row r="13" spans="1:19" s="31" customFormat="1" ht="27" customHeight="1">
      <c r="A13" s="25">
        <v>2</v>
      </c>
      <c r="B13" s="319">
        <v>540</v>
      </c>
      <c r="C13" s="319">
        <v>12</v>
      </c>
      <c r="D13" s="320" t="s">
        <v>1101</v>
      </c>
      <c r="E13" s="320" t="s">
        <v>496</v>
      </c>
      <c r="F13" s="320" t="s">
        <v>91</v>
      </c>
      <c r="G13" s="320" t="s">
        <v>511</v>
      </c>
      <c r="H13" s="325" t="s">
        <v>512</v>
      </c>
      <c r="I13" s="316">
        <v>1997</v>
      </c>
      <c r="J13" s="316">
        <v>1917</v>
      </c>
      <c r="K13" s="145"/>
      <c r="L13" s="134"/>
      <c r="M13" s="134"/>
      <c r="N13" s="134"/>
      <c r="O13" s="145"/>
      <c r="P13" s="145"/>
      <c r="Q13" s="109">
        <v>44.82</v>
      </c>
      <c r="R13" s="110">
        <v>2</v>
      </c>
      <c r="S13" s="111"/>
    </row>
    <row r="14" spans="1:19" s="35" customFormat="1" ht="27" customHeight="1">
      <c r="A14" s="25">
        <v>3</v>
      </c>
      <c r="B14" s="319">
        <v>466</v>
      </c>
      <c r="C14" s="319">
        <v>9</v>
      </c>
      <c r="D14" s="320" t="s">
        <v>1093</v>
      </c>
      <c r="E14" s="320" t="s">
        <v>1094</v>
      </c>
      <c r="F14" s="320" t="s">
        <v>349</v>
      </c>
      <c r="G14" s="320" t="s">
        <v>1005</v>
      </c>
      <c r="H14" s="325" t="s">
        <v>694</v>
      </c>
      <c r="I14" s="316">
        <v>1998</v>
      </c>
      <c r="J14" s="316">
        <v>8634</v>
      </c>
      <c r="K14" s="145"/>
      <c r="L14" s="134"/>
      <c r="M14" s="134"/>
      <c r="N14" s="134"/>
      <c r="O14" s="145"/>
      <c r="P14" s="145"/>
      <c r="Q14" s="109">
        <v>43.93</v>
      </c>
      <c r="R14" s="110">
        <v>3</v>
      </c>
      <c r="S14" s="111"/>
    </row>
    <row r="15" spans="1:19" s="35" customFormat="1" ht="27" customHeight="1">
      <c r="A15" s="25">
        <v>4</v>
      </c>
      <c r="B15" s="319">
        <v>550</v>
      </c>
      <c r="C15" s="319">
        <v>8</v>
      </c>
      <c r="D15" s="320" t="s">
        <v>1091</v>
      </c>
      <c r="E15" s="320" t="s">
        <v>401</v>
      </c>
      <c r="F15" s="320" t="s">
        <v>93</v>
      </c>
      <c r="G15" s="320" t="s">
        <v>1092</v>
      </c>
      <c r="H15" s="325" t="s">
        <v>987</v>
      </c>
      <c r="I15" s="316">
        <v>1997</v>
      </c>
      <c r="J15" s="316">
        <v>610</v>
      </c>
      <c r="K15" s="145"/>
      <c r="L15" s="134"/>
      <c r="M15" s="134"/>
      <c r="N15" s="134"/>
      <c r="O15" s="145"/>
      <c r="P15" s="145"/>
      <c r="Q15" s="109">
        <v>43.22</v>
      </c>
      <c r="R15" s="110">
        <v>4</v>
      </c>
      <c r="S15" s="111"/>
    </row>
    <row r="16" spans="1:19" s="35" customFormat="1" ht="27" customHeight="1">
      <c r="A16" s="25">
        <v>5</v>
      </c>
      <c r="B16" s="319">
        <v>541</v>
      </c>
      <c r="C16" s="319">
        <v>10</v>
      </c>
      <c r="D16" s="320" t="s">
        <v>1095</v>
      </c>
      <c r="E16" s="320" t="s">
        <v>1096</v>
      </c>
      <c r="F16" s="320" t="s">
        <v>90</v>
      </c>
      <c r="G16" s="320" t="s">
        <v>1097</v>
      </c>
      <c r="H16" s="325" t="s">
        <v>512</v>
      </c>
      <c r="I16" s="316">
        <v>1996</v>
      </c>
      <c r="J16" s="316">
        <v>1144</v>
      </c>
      <c r="K16" s="145"/>
      <c r="L16" s="134"/>
      <c r="M16" s="134"/>
      <c r="N16" s="134"/>
      <c r="O16" s="145"/>
      <c r="P16" s="145"/>
      <c r="Q16" s="109">
        <v>42.78</v>
      </c>
      <c r="R16" s="110">
        <v>5</v>
      </c>
      <c r="S16" s="116"/>
    </row>
    <row r="17" spans="1:19" s="35" customFormat="1" ht="27" customHeight="1">
      <c r="A17" s="25">
        <v>6</v>
      </c>
      <c r="B17" s="319">
        <v>367</v>
      </c>
      <c r="C17" s="319">
        <v>4</v>
      </c>
      <c r="D17" s="322" t="s">
        <v>345</v>
      </c>
      <c r="E17" s="322" t="s">
        <v>115</v>
      </c>
      <c r="F17" s="322" t="s">
        <v>92</v>
      </c>
      <c r="G17" s="322" t="s">
        <v>346</v>
      </c>
      <c r="H17" s="320" t="s">
        <v>84</v>
      </c>
      <c r="I17" s="324">
        <v>1998</v>
      </c>
      <c r="J17" s="324">
        <v>1897</v>
      </c>
      <c r="K17" s="145"/>
      <c r="L17" s="134"/>
      <c r="M17" s="134"/>
      <c r="N17" s="134"/>
      <c r="O17" s="145"/>
      <c r="P17" s="145"/>
      <c r="Q17" s="109">
        <v>42.6</v>
      </c>
      <c r="R17" s="110">
        <v>6</v>
      </c>
      <c r="S17" s="116"/>
    </row>
    <row r="18" spans="1:19" ht="27" customHeight="1">
      <c r="A18" s="25">
        <v>7</v>
      </c>
      <c r="B18" s="319">
        <v>433</v>
      </c>
      <c r="C18" s="319">
        <v>2</v>
      </c>
      <c r="D18" s="320" t="s">
        <v>1081</v>
      </c>
      <c r="E18" s="320" t="s">
        <v>1082</v>
      </c>
      <c r="F18" s="320" t="s">
        <v>92</v>
      </c>
      <c r="G18" s="320" t="s">
        <v>1083</v>
      </c>
      <c r="H18" s="325" t="s">
        <v>522</v>
      </c>
      <c r="I18" s="316">
        <v>1996</v>
      </c>
      <c r="J18" s="316">
        <v>3434</v>
      </c>
      <c r="K18" s="145"/>
      <c r="L18" s="134"/>
      <c r="M18" s="134"/>
      <c r="N18" s="134"/>
      <c r="O18" s="145"/>
      <c r="P18" s="145"/>
      <c r="Q18" s="109">
        <v>41.12</v>
      </c>
      <c r="R18" s="110">
        <v>7</v>
      </c>
      <c r="S18" s="116"/>
    </row>
    <row r="19" spans="1:19" s="31" customFormat="1" ht="27" customHeight="1">
      <c r="A19" s="25">
        <v>8</v>
      </c>
      <c r="B19" s="319">
        <v>456</v>
      </c>
      <c r="C19" s="319">
        <v>6</v>
      </c>
      <c r="D19" s="320" t="s">
        <v>1088</v>
      </c>
      <c r="E19" s="320" t="s">
        <v>219</v>
      </c>
      <c r="F19" s="320" t="s">
        <v>869</v>
      </c>
      <c r="G19" s="320" t="s">
        <v>733</v>
      </c>
      <c r="H19" s="325" t="s">
        <v>498</v>
      </c>
      <c r="I19" s="316">
        <v>1997</v>
      </c>
      <c r="J19" s="316">
        <v>1045</v>
      </c>
      <c r="K19" s="145"/>
      <c r="L19" s="134"/>
      <c r="M19" s="134"/>
      <c r="N19" s="134"/>
      <c r="O19" s="145"/>
      <c r="P19" s="145"/>
      <c r="Q19" s="109">
        <v>39.8</v>
      </c>
      <c r="R19" s="110">
        <v>8</v>
      </c>
      <c r="S19" s="116"/>
    </row>
    <row r="20" spans="1:19" s="31" customFormat="1" ht="27" customHeight="1">
      <c r="A20" s="25">
        <v>9</v>
      </c>
      <c r="B20" s="319">
        <v>561</v>
      </c>
      <c r="C20" s="319">
        <v>3</v>
      </c>
      <c r="D20" s="320" t="s">
        <v>1084</v>
      </c>
      <c r="E20" s="320" t="s">
        <v>233</v>
      </c>
      <c r="F20" s="320" t="s">
        <v>138</v>
      </c>
      <c r="G20" s="320" t="s">
        <v>396</v>
      </c>
      <c r="H20" s="320" t="s">
        <v>370</v>
      </c>
      <c r="I20" s="316" t="s">
        <v>137</v>
      </c>
      <c r="J20" s="316">
        <v>294</v>
      </c>
      <c r="K20" s="145"/>
      <c r="L20" s="134"/>
      <c r="M20" s="134"/>
      <c r="N20" s="134"/>
      <c r="O20" s="145"/>
      <c r="P20" s="145"/>
      <c r="Q20" s="109">
        <v>35.28</v>
      </c>
      <c r="R20" s="110">
        <v>9</v>
      </c>
      <c r="S20" s="111"/>
    </row>
    <row r="21" spans="1:19" s="31" customFormat="1" ht="27" customHeight="1">
      <c r="A21" s="25">
        <v>10</v>
      </c>
      <c r="B21" s="319">
        <v>504</v>
      </c>
      <c r="C21" s="319">
        <v>7</v>
      </c>
      <c r="D21" s="320" t="s">
        <v>1089</v>
      </c>
      <c r="E21" s="320" t="s">
        <v>104</v>
      </c>
      <c r="F21" s="320" t="s">
        <v>510</v>
      </c>
      <c r="G21" s="320" t="s">
        <v>1090</v>
      </c>
      <c r="H21" s="320" t="s">
        <v>441</v>
      </c>
      <c r="I21" s="316">
        <v>1996</v>
      </c>
      <c r="J21" s="316"/>
      <c r="K21" s="145"/>
      <c r="L21" s="134"/>
      <c r="M21" s="134"/>
      <c r="N21" s="134"/>
      <c r="O21" s="145"/>
      <c r="P21" s="145"/>
      <c r="Q21" s="109">
        <v>34.05</v>
      </c>
      <c r="R21" s="110">
        <v>10</v>
      </c>
      <c r="S21" s="111"/>
    </row>
    <row r="22" spans="1:19" s="31" customFormat="1" ht="27" customHeight="1">
      <c r="A22" s="25">
        <v>11</v>
      </c>
      <c r="B22" s="319">
        <v>420</v>
      </c>
      <c r="C22" s="319">
        <v>1</v>
      </c>
      <c r="D22" s="320" t="s">
        <v>347</v>
      </c>
      <c r="E22" s="320" t="s">
        <v>348</v>
      </c>
      <c r="F22" s="320" t="s">
        <v>349</v>
      </c>
      <c r="G22" s="320" t="s">
        <v>350</v>
      </c>
      <c r="H22" s="325" t="s">
        <v>134</v>
      </c>
      <c r="I22" s="316">
        <v>1998</v>
      </c>
      <c r="J22" s="316">
        <v>2458</v>
      </c>
      <c r="K22" s="112"/>
      <c r="L22" s="112"/>
      <c r="M22" s="112"/>
      <c r="N22" s="112"/>
      <c r="O22" s="112"/>
      <c r="P22" s="112"/>
      <c r="Q22" s="109">
        <v>31.55</v>
      </c>
      <c r="R22" s="110">
        <v>11</v>
      </c>
      <c r="S22" s="111"/>
    </row>
    <row r="23" spans="1:19" s="35" customFormat="1" ht="27" customHeight="1">
      <c r="A23" s="25">
        <v>12</v>
      </c>
      <c r="B23" s="319">
        <v>457</v>
      </c>
      <c r="C23" s="319">
        <v>5</v>
      </c>
      <c r="D23" s="320" t="s">
        <v>1085</v>
      </c>
      <c r="E23" s="320" t="s">
        <v>219</v>
      </c>
      <c r="F23" s="320" t="s">
        <v>1086</v>
      </c>
      <c r="G23" s="320" t="s">
        <v>1087</v>
      </c>
      <c r="H23" s="325" t="s">
        <v>498</v>
      </c>
      <c r="I23" s="316">
        <v>1998</v>
      </c>
      <c r="J23" s="316">
        <v>769</v>
      </c>
      <c r="K23" s="145"/>
      <c r="L23" s="134"/>
      <c r="M23" s="134"/>
      <c r="N23" s="134"/>
      <c r="O23" s="145"/>
      <c r="P23" s="145"/>
      <c r="Q23" s="109">
        <v>0</v>
      </c>
      <c r="R23" s="347" t="s">
        <v>1194</v>
      </c>
      <c r="S23" s="111"/>
    </row>
    <row r="24" spans="1:19" ht="27" customHeight="1">
      <c r="A24" s="25">
        <v>13</v>
      </c>
      <c r="B24" s="103"/>
      <c r="C24" s="103"/>
      <c r="D24" s="104"/>
      <c r="E24" s="104"/>
      <c r="F24" s="104"/>
      <c r="G24" s="104"/>
      <c r="H24" s="104"/>
      <c r="I24" s="104"/>
      <c r="J24" s="146"/>
      <c r="K24" s="145"/>
      <c r="L24" s="134"/>
      <c r="M24" s="134"/>
      <c r="N24" s="134"/>
      <c r="O24" s="145"/>
      <c r="P24" s="145"/>
      <c r="Q24" s="109"/>
      <c r="R24" s="110"/>
      <c r="S24" s="111"/>
    </row>
    <row r="25" spans="1:19" ht="27" customHeight="1">
      <c r="A25" s="25">
        <v>14</v>
      </c>
      <c r="B25" s="103"/>
      <c r="C25" s="103"/>
      <c r="D25" s="104"/>
      <c r="E25" s="104"/>
      <c r="F25" s="104"/>
      <c r="G25" s="104"/>
      <c r="H25" s="104"/>
      <c r="I25" s="104"/>
      <c r="J25" s="146"/>
      <c r="K25" s="145"/>
      <c r="L25" s="134"/>
      <c r="M25" s="134"/>
      <c r="N25" s="134"/>
      <c r="O25" s="145"/>
      <c r="P25" s="145"/>
      <c r="Q25" s="109"/>
      <c r="R25" s="110"/>
      <c r="S25" s="111"/>
    </row>
    <row r="26" spans="1:19" s="35" customFormat="1" ht="27" customHeight="1">
      <c r="A26" s="25">
        <v>15</v>
      </c>
      <c r="B26" s="103"/>
      <c r="C26" s="103"/>
      <c r="D26" s="104"/>
      <c r="E26" s="104"/>
      <c r="F26" s="104"/>
      <c r="G26" s="104"/>
      <c r="H26" s="104"/>
      <c r="I26" s="104"/>
      <c r="J26" s="146"/>
      <c r="K26" s="145"/>
      <c r="L26" s="134"/>
      <c r="M26" s="134"/>
      <c r="N26" s="134"/>
      <c r="O26" s="145"/>
      <c r="P26" s="145"/>
      <c r="Q26" s="109"/>
      <c r="R26" s="110"/>
      <c r="S26" s="119"/>
    </row>
    <row r="27" spans="1:19" ht="27" customHeight="1">
      <c r="A27" s="25">
        <v>16</v>
      </c>
      <c r="B27" s="103"/>
      <c r="C27" s="103"/>
      <c r="D27" s="104"/>
      <c r="E27" s="104"/>
      <c r="F27" s="104"/>
      <c r="G27" s="104"/>
      <c r="H27" s="104"/>
      <c r="I27" s="104"/>
      <c r="J27" s="146"/>
      <c r="K27" s="145"/>
      <c r="L27" s="134"/>
      <c r="M27" s="134"/>
      <c r="N27" s="134"/>
      <c r="O27" s="145"/>
      <c r="P27" s="145"/>
      <c r="Q27" s="109"/>
      <c r="R27" s="110"/>
      <c r="S27" s="119"/>
    </row>
    <row r="28" spans="1:19" ht="27" customHeight="1">
      <c r="A28" s="25">
        <v>17</v>
      </c>
      <c r="B28" s="103"/>
      <c r="C28" s="103"/>
      <c r="D28" s="104"/>
      <c r="E28" s="104"/>
      <c r="F28" s="104"/>
      <c r="G28" s="104"/>
      <c r="H28" s="104"/>
      <c r="I28" s="104"/>
      <c r="J28" s="146"/>
      <c r="K28" s="145"/>
      <c r="L28" s="134"/>
      <c r="M28" s="134"/>
      <c r="N28" s="134"/>
      <c r="O28" s="145"/>
      <c r="P28" s="145"/>
      <c r="Q28" s="109"/>
      <c r="R28" s="110"/>
      <c r="S28" s="119"/>
    </row>
    <row r="29" spans="1:19" ht="27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40"/>
      <c r="K29" s="147"/>
      <c r="L29" s="148"/>
      <c r="M29" s="148"/>
      <c r="N29" s="148"/>
      <c r="O29" s="147"/>
      <c r="P29" s="147"/>
      <c r="Q29" s="125"/>
      <c r="R29" s="149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7"/>
  <sheetViews>
    <sheetView zoomScalePageLayoutView="0" workbookViewId="0" topLeftCell="A7">
      <selection activeCell="S15" sqref="S15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9.00390625" style="64" bestFit="1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116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1118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840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1"/>
      <c r="S11" s="563"/>
    </row>
    <row r="12" spans="1:19" s="31" customFormat="1" ht="27" customHeight="1">
      <c r="A12" s="98">
        <v>1</v>
      </c>
      <c r="B12" s="315">
        <v>251</v>
      </c>
      <c r="C12" s="319">
        <v>10</v>
      </c>
      <c r="D12" s="316" t="s">
        <v>397</v>
      </c>
      <c r="E12" s="316" t="s">
        <v>398</v>
      </c>
      <c r="F12" s="316" t="s">
        <v>399</v>
      </c>
      <c r="G12" s="316" t="s">
        <v>1115</v>
      </c>
      <c r="H12" s="316" t="s">
        <v>373</v>
      </c>
      <c r="I12" s="317" t="s">
        <v>178</v>
      </c>
      <c r="J12" s="317">
        <v>639</v>
      </c>
      <c r="K12" s="422"/>
      <c r="L12" s="422"/>
      <c r="M12" s="422"/>
      <c r="N12" s="422"/>
      <c r="O12" s="422"/>
      <c r="P12" s="422"/>
      <c r="Q12" s="436">
        <v>61.97</v>
      </c>
      <c r="R12" s="437">
        <v>1</v>
      </c>
      <c r="S12" s="102"/>
    </row>
    <row r="13" spans="1:19" s="31" customFormat="1" ht="27" customHeight="1">
      <c r="A13" s="25">
        <v>2</v>
      </c>
      <c r="B13" s="315">
        <v>186</v>
      </c>
      <c r="C13" s="319">
        <v>5</v>
      </c>
      <c r="D13" s="316" t="s">
        <v>1105</v>
      </c>
      <c r="E13" s="316" t="s">
        <v>844</v>
      </c>
      <c r="F13" s="316" t="s">
        <v>97</v>
      </c>
      <c r="G13" s="316" t="s">
        <v>1106</v>
      </c>
      <c r="H13" s="316" t="s">
        <v>694</v>
      </c>
      <c r="I13" s="317">
        <v>1996</v>
      </c>
      <c r="J13" s="317">
        <v>2091</v>
      </c>
      <c r="K13" s="112"/>
      <c r="L13" s="112"/>
      <c r="M13" s="112"/>
      <c r="N13" s="112"/>
      <c r="O13" s="112"/>
      <c r="P13" s="112"/>
      <c r="Q13" s="380">
        <v>61.5</v>
      </c>
      <c r="R13" s="347">
        <v>2</v>
      </c>
      <c r="S13" s="111"/>
    </row>
    <row r="14" spans="1:19" s="35" customFormat="1" ht="27" customHeight="1">
      <c r="A14" s="25">
        <v>3</v>
      </c>
      <c r="B14" s="315">
        <v>282</v>
      </c>
      <c r="C14" s="319">
        <v>7</v>
      </c>
      <c r="D14" s="316" t="s">
        <v>1110</v>
      </c>
      <c r="E14" s="316" t="s">
        <v>524</v>
      </c>
      <c r="F14" s="316" t="s">
        <v>92</v>
      </c>
      <c r="G14" s="316" t="s">
        <v>1111</v>
      </c>
      <c r="H14" s="316" t="s">
        <v>440</v>
      </c>
      <c r="I14" s="317">
        <v>1997</v>
      </c>
      <c r="J14" s="317">
        <v>1136</v>
      </c>
      <c r="K14" s="112"/>
      <c r="L14" s="112"/>
      <c r="M14" s="112"/>
      <c r="N14" s="112"/>
      <c r="O14" s="112"/>
      <c r="P14" s="112"/>
      <c r="Q14" s="380">
        <v>59.04</v>
      </c>
      <c r="R14" s="347">
        <v>3</v>
      </c>
      <c r="S14" s="111"/>
    </row>
    <row r="15" spans="1:19" s="35" customFormat="1" ht="27" customHeight="1">
      <c r="A15" s="25">
        <v>4</v>
      </c>
      <c r="B15" s="315">
        <v>110</v>
      </c>
      <c r="C15" s="319">
        <v>12</v>
      </c>
      <c r="D15" s="328" t="s">
        <v>1116</v>
      </c>
      <c r="E15" s="328" t="s">
        <v>407</v>
      </c>
      <c r="F15" s="328" t="s">
        <v>824</v>
      </c>
      <c r="G15" s="328" t="s">
        <v>1117</v>
      </c>
      <c r="H15" s="324" t="s">
        <v>461</v>
      </c>
      <c r="I15" s="329">
        <v>1996</v>
      </c>
      <c r="J15" s="329">
        <v>2634</v>
      </c>
      <c r="K15" s="107"/>
      <c r="L15" s="107"/>
      <c r="M15" s="107"/>
      <c r="N15" s="107"/>
      <c r="O15" s="107"/>
      <c r="P15" s="107"/>
      <c r="Q15" s="380">
        <v>58.65</v>
      </c>
      <c r="R15" s="435">
        <v>4</v>
      </c>
      <c r="S15" s="111"/>
    </row>
    <row r="16" spans="1:19" s="35" customFormat="1" ht="27" customHeight="1">
      <c r="A16" s="25">
        <v>5</v>
      </c>
      <c r="B16" s="315">
        <v>275</v>
      </c>
      <c r="C16" s="319">
        <v>8</v>
      </c>
      <c r="D16" s="316" t="s">
        <v>431</v>
      </c>
      <c r="E16" s="316" t="s">
        <v>400</v>
      </c>
      <c r="F16" s="316" t="s">
        <v>117</v>
      </c>
      <c r="G16" s="316" t="s">
        <v>1112</v>
      </c>
      <c r="H16" s="316" t="s">
        <v>478</v>
      </c>
      <c r="I16" s="317">
        <v>1998</v>
      </c>
      <c r="J16" s="317">
        <v>701</v>
      </c>
      <c r="K16" s="107"/>
      <c r="L16" s="107"/>
      <c r="M16" s="107"/>
      <c r="N16" s="107"/>
      <c r="O16" s="107"/>
      <c r="P16" s="107"/>
      <c r="Q16" s="380">
        <v>58.5</v>
      </c>
      <c r="R16" s="347">
        <v>5</v>
      </c>
      <c r="S16" s="116"/>
    </row>
    <row r="17" spans="1:19" s="35" customFormat="1" ht="27" customHeight="1">
      <c r="A17" s="25">
        <v>6</v>
      </c>
      <c r="B17" s="315">
        <v>128</v>
      </c>
      <c r="C17" s="319">
        <v>9</v>
      </c>
      <c r="D17" s="328" t="s">
        <v>1113</v>
      </c>
      <c r="E17" s="328" t="s">
        <v>97</v>
      </c>
      <c r="F17" s="324" t="s">
        <v>147</v>
      </c>
      <c r="G17" s="328" t="s">
        <v>1114</v>
      </c>
      <c r="H17" s="324" t="s">
        <v>577</v>
      </c>
      <c r="I17" s="329">
        <v>1998</v>
      </c>
      <c r="J17" s="329">
        <v>1005</v>
      </c>
      <c r="K17" s="112"/>
      <c r="L17" s="112"/>
      <c r="M17" s="112"/>
      <c r="N17" s="112"/>
      <c r="O17" s="112"/>
      <c r="P17" s="112"/>
      <c r="Q17" s="380">
        <v>58.22</v>
      </c>
      <c r="R17" s="435">
        <v>6</v>
      </c>
      <c r="S17" s="116"/>
    </row>
    <row r="18" spans="1:19" ht="27" customHeight="1">
      <c r="A18" s="25">
        <v>7</v>
      </c>
      <c r="B18" s="315">
        <v>118</v>
      </c>
      <c r="C18" s="319">
        <v>4</v>
      </c>
      <c r="D18" s="324" t="s">
        <v>277</v>
      </c>
      <c r="E18" s="324" t="s">
        <v>355</v>
      </c>
      <c r="F18" s="324" t="s">
        <v>87</v>
      </c>
      <c r="G18" s="324" t="s">
        <v>149</v>
      </c>
      <c r="H18" s="316" t="s">
        <v>84</v>
      </c>
      <c r="I18" s="315">
        <v>1998</v>
      </c>
      <c r="J18" s="315">
        <v>1937</v>
      </c>
      <c r="K18" s="107"/>
      <c r="L18" s="107"/>
      <c r="M18" s="107"/>
      <c r="N18" s="107"/>
      <c r="O18" s="107"/>
      <c r="P18" s="107"/>
      <c r="Q18" s="380">
        <v>57.08</v>
      </c>
      <c r="R18" s="435">
        <v>7</v>
      </c>
      <c r="S18" s="116"/>
    </row>
    <row r="19" spans="1:19" s="31" customFormat="1" ht="27" customHeight="1">
      <c r="A19" s="25">
        <v>8</v>
      </c>
      <c r="B19" s="315">
        <v>283</v>
      </c>
      <c r="C19" s="319">
        <v>2</v>
      </c>
      <c r="D19" s="316" t="s">
        <v>1102</v>
      </c>
      <c r="E19" s="316" t="s">
        <v>1103</v>
      </c>
      <c r="F19" s="316" t="s">
        <v>92</v>
      </c>
      <c r="G19" s="316" t="s">
        <v>547</v>
      </c>
      <c r="H19" s="316" t="s">
        <v>440</v>
      </c>
      <c r="I19" s="317">
        <v>1996</v>
      </c>
      <c r="J19" s="317">
        <v>12182</v>
      </c>
      <c r="K19" s="107"/>
      <c r="L19" s="107"/>
      <c r="M19" s="107"/>
      <c r="N19" s="107"/>
      <c r="O19" s="107"/>
      <c r="P19" s="107"/>
      <c r="Q19" s="380">
        <v>54.28</v>
      </c>
      <c r="R19" s="347">
        <v>8</v>
      </c>
      <c r="S19" s="116"/>
    </row>
    <row r="20" spans="1:19" s="31" customFormat="1" ht="27" customHeight="1">
      <c r="A20" s="25">
        <v>9</v>
      </c>
      <c r="B20" s="315">
        <v>170</v>
      </c>
      <c r="C20" s="319">
        <v>3</v>
      </c>
      <c r="D20" s="316" t="s">
        <v>1104</v>
      </c>
      <c r="E20" s="316" t="s">
        <v>83</v>
      </c>
      <c r="F20" s="316" t="s">
        <v>559</v>
      </c>
      <c r="G20" s="316" t="s">
        <v>521</v>
      </c>
      <c r="H20" s="316" t="s">
        <v>522</v>
      </c>
      <c r="I20" s="317">
        <v>1997</v>
      </c>
      <c r="J20" s="317">
        <v>1183</v>
      </c>
      <c r="K20" s="112"/>
      <c r="L20" s="112"/>
      <c r="M20" s="112"/>
      <c r="N20" s="112"/>
      <c r="O20" s="112"/>
      <c r="P20" s="112"/>
      <c r="Q20" s="380">
        <v>52.1</v>
      </c>
      <c r="R20" s="435">
        <v>9</v>
      </c>
      <c r="S20" s="111"/>
    </row>
    <row r="21" spans="1:19" s="31" customFormat="1" ht="27" customHeight="1">
      <c r="A21" s="25">
        <v>10</v>
      </c>
      <c r="B21" s="315">
        <v>230</v>
      </c>
      <c r="C21" s="319">
        <v>6</v>
      </c>
      <c r="D21" s="316" t="s">
        <v>1107</v>
      </c>
      <c r="E21" s="316" t="s">
        <v>1108</v>
      </c>
      <c r="F21" s="316" t="s">
        <v>1109</v>
      </c>
      <c r="G21" s="316" t="s">
        <v>584</v>
      </c>
      <c r="H21" s="316" t="s">
        <v>423</v>
      </c>
      <c r="I21" s="317">
        <v>1998</v>
      </c>
      <c r="J21" s="317"/>
      <c r="K21" s="107"/>
      <c r="L21" s="107"/>
      <c r="M21" s="107"/>
      <c r="N21" s="107"/>
      <c r="O21" s="107"/>
      <c r="P21" s="107"/>
      <c r="Q21" s="380">
        <v>49.87</v>
      </c>
      <c r="R21" s="347">
        <v>10</v>
      </c>
      <c r="S21" s="111"/>
    </row>
    <row r="22" spans="1:19" s="31" customFormat="1" ht="27" customHeight="1">
      <c r="A22" s="25">
        <v>11</v>
      </c>
      <c r="B22" s="315">
        <v>215</v>
      </c>
      <c r="C22" s="319">
        <v>1</v>
      </c>
      <c r="D22" s="323" t="s">
        <v>518</v>
      </c>
      <c r="E22" s="323" t="s">
        <v>97</v>
      </c>
      <c r="F22" s="324" t="s">
        <v>688</v>
      </c>
      <c r="G22" s="323" t="s">
        <v>1057</v>
      </c>
      <c r="H22" s="324" t="s">
        <v>490</v>
      </c>
      <c r="I22" s="327">
        <v>1996</v>
      </c>
      <c r="J22" s="327">
        <v>1066</v>
      </c>
      <c r="K22" s="112"/>
      <c r="L22" s="112"/>
      <c r="M22" s="112"/>
      <c r="N22" s="112"/>
      <c r="O22" s="112"/>
      <c r="P22" s="112"/>
      <c r="Q22" s="380">
        <v>46.8</v>
      </c>
      <c r="R22" s="347">
        <v>11</v>
      </c>
      <c r="S22" s="111"/>
    </row>
    <row r="23" spans="1:19" s="35" customFormat="1" ht="27" customHeight="1">
      <c r="A23" s="25">
        <v>12</v>
      </c>
      <c r="B23" s="315">
        <v>117</v>
      </c>
      <c r="C23" s="319">
        <v>11</v>
      </c>
      <c r="D23" s="324" t="s">
        <v>353</v>
      </c>
      <c r="E23" s="324" t="s">
        <v>92</v>
      </c>
      <c r="F23" s="324" t="s">
        <v>90</v>
      </c>
      <c r="G23" s="324" t="s">
        <v>354</v>
      </c>
      <c r="H23" s="316" t="s">
        <v>84</v>
      </c>
      <c r="I23" s="315">
        <v>1996</v>
      </c>
      <c r="J23" s="315">
        <v>1783</v>
      </c>
      <c r="K23" s="112"/>
      <c r="L23" s="112"/>
      <c r="M23" s="112"/>
      <c r="N23" s="112"/>
      <c r="O23" s="112"/>
      <c r="P23" s="112"/>
      <c r="Q23" s="380"/>
      <c r="R23" s="435" t="s">
        <v>1194</v>
      </c>
      <c r="S23" s="111"/>
    </row>
    <row r="24" spans="1:19" ht="27" customHeight="1">
      <c r="A24" s="25">
        <v>13</v>
      </c>
      <c r="B24" s="103"/>
      <c r="C24" s="103"/>
      <c r="D24" s="104"/>
      <c r="E24" s="104"/>
      <c r="F24" s="104"/>
      <c r="G24" s="104"/>
      <c r="H24" s="104"/>
      <c r="I24" s="104"/>
      <c r="J24" s="146"/>
      <c r="K24" s="112"/>
      <c r="L24" s="112"/>
      <c r="M24" s="112"/>
      <c r="N24" s="112"/>
      <c r="O24" s="112"/>
      <c r="P24" s="112"/>
      <c r="Q24" s="109"/>
      <c r="R24" s="114"/>
      <c r="S24" s="111"/>
    </row>
    <row r="25" spans="1:19" ht="27" customHeight="1">
      <c r="A25" s="25">
        <v>14</v>
      </c>
      <c r="B25" s="103"/>
      <c r="C25" s="103"/>
      <c r="D25" s="104"/>
      <c r="E25" s="104"/>
      <c r="F25" s="104"/>
      <c r="G25" s="104"/>
      <c r="H25" s="104"/>
      <c r="I25" s="104"/>
      <c r="J25" s="146"/>
      <c r="K25" s="107"/>
      <c r="L25" s="107"/>
      <c r="M25" s="107"/>
      <c r="N25" s="107"/>
      <c r="O25" s="107"/>
      <c r="P25" s="107"/>
      <c r="Q25" s="109"/>
      <c r="R25" s="114"/>
      <c r="S25" s="111"/>
    </row>
    <row r="26" spans="1:19" s="35" customFormat="1" ht="27" customHeight="1">
      <c r="A26" s="25">
        <v>15</v>
      </c>
      <c r="B26" s="103"/>
      <c r="C26" s="103"/>
      <c r="D26" s="104"/>
      <c r="E26" s="104"/>
      <c r="F26" s="104"/>
      <c r="G26" s="104"/>
      <c r="H26" s="104"/>
      <c r="I26" s="104"/>
      <c r="J26" s="146"/>
      <c r="K26" s="112"/>
      <c r="L26" s="112"/>
      <c r="M26" s="112"/>
      <c r="N26" s="112"/>
      <c r="O26" s="112"/>
      <c r="P26" s="112"/>
      <c r="Q26" s="109"/>
      <c r="R26" s="118"/>
      <c r="S26" s="119"/>
    </row>
    <row r="27" spans="1:19" ht="27" customHeight="1">
      <c r="A27" s="25">
        <v>16</v>
      </c>
      <c r="B27" s="103"/>
      <c r="C27" s="103"/>
      <c r="D27" s="104"/>
      <c r="E27" s="104"/>
      <c r="F27" s="104"/>
      <c r="G27" s="104"/>
      <c r="H27" s="104"/>
      <c r="I27" s="104"/>
      <c r="J27" s="146"/>
      <c r="K27" s="107"/>
      <c r="L27" s="107"/>
      <c r="M27" s="107"/>
      <c r="N27" s="107"/>
      <c r="O27" s="107"/>
      <c r="P27" s="107"/>
      <c r="Q27" s="109"/>
      <c r="R27" s="118"/>
      <c r="S27" s="119"/>
    </row>
    <row r="28" spans="1:19" ht="27" customHeight="1">
      <c r="A28" s="25">
        <v>17</v>
      </c>
      <c r="B28" s="103"/>
      <c r="C28" s="103"/>
      <c r="D28" s="104"/>
      <c r="E28" s="104"/>
      <c r="F28" s="104"/>
      <c r="G28" s="104"/>
      <c r="H28" s="104"/>
      <c r="I28" s="104"/>
      <c r="J28" s="146"/>
      <c r="K28" s="112"/>
      <c r="L28" s="112"/>
      <c r="M28" s="112"/>
      <c r="N28" s="112"/>
      <c r="O28" s="112"/>
      <c r="P28" s="112"/>
      <c r="Q28" s="109"/>
      <c r="R28" s="118"/>
      <c r="S28" s="119"/>
    </row>
    <row r="29" spans="1:19" ht="27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40"/>
      <c r="K29" s="84"/>
      <c r="L29" s="84"/>
      <c r="M29" s="84"/>
      <c r="N29" s="84"/>
      <c r="O29" s="84"/>
      <c r="P29" s="84"/>
      <c r="Q29" s="125"/>
      <c r="R29" s="126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7"/>
  <sheetViews>
    <sheetView zoomScalePageLayoutView="0" workbookViewId="0" topLeftCell="A10">
      <selection activeCell="M24" sqref="M24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7.625" style="64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366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1152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1151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4"/>
      <c r="S11" s="563"/>
    </row>
    <row r="12" spans="1:19" s="31" customFormat="1" ht="27" customHeight="1">
      <c r="A12" s="98">
        <v>1</v>
      </c>
      <c r="B12" s="319">
        <v>379</v>
      </c>
      <c r="C12" s="319">
        <v>1</v>
      </c>
      <c r="D12" s="320" t="s">
        <v>1132</v>
      </c>
      <c r="E12" s="320" t="s">
        <v>274</v>
      </c>
      <c r="F12" s="320" t="s">
        <v>87</v>
      </c>
      <c r="G12" s="320" t="s">
        <v>1133</v>
      </c>
      <c r="H12" s="325" t="s">
        <v>490</v>
      </c>
      <c r="I12" s="316">
        <v>1997</v>
      </c>
      <c r="J12" s="316">
        <v>2250</v>
      </c>
      <c r="K12" s="82"/>
      <c r="L12" s="82"/>
      <c r="M12" s="82"/>
      <c r="N12" s="82"/>
      <c r="O12" s="82"/>
      <c r="P12" s="82"/>
      <c r="Q12" s="100">
        <v>57.94</v>
      </c>
      <c r="R12" s="101">
        <v>1</v>
      </c>
      <c r="S12" s="102"/>
    </row>
    <row r="13" spans="1:19" s="31" customFormat="1" ht="27" customHeight="1">
      <c r="A13" s="25">
        <v>2</v>
      </c>
      <c r="B13" s="319">
        <v>451</v>
      </c>
      <c r="C13" s="319">
        <v>2</v>
      </c>
      <c r="D13" s="320" t="s">
        <v>377</v>
      </c>
      <c r="E13" s="320" t="s">
        <v>904</v>
      </c>
      <c r="F13" s="320" t="s">
        <v>1130</v>
      </c>
      <c r="G13" s="320" t="s">
        <v>800</v>
      </c>
      <c r="H13" s="325" t="s">
        <v>490</v>
      </c>
      <c r="I13" s="316">
        <v>1997</v>
      </c>
      <c r="J13" s="316">
        <v>3297</v>
      </c>
      <c r="K13" s="112"/>
      <c r="L13" s="112"/>
      <c r="M13" s="112"/>
      <c r="N13" s="112"/>
      <c r="O13" s="112"/>
      <c r="P13" s="112"/>
      <c r="Q13" s="109">
        <v>56.22</v>
      </c>
      <c r="R13" s="110">
        <v>2</v>
      </c>
      <c r="S13" s="111"/>
    </row>
    <row r="14" spans="1:19" s="35" customFormat="1" ht="27" customHeight="1">
      <c r="A14" s="25">
        <v>3</v>
      </c>
      <c r="B14" s="319">
        <v>470</v>
      </c>
      <c r="C14" s="319">
        <v>3</v>
      </c>
      <c r="D14" s="320" t="s">
        <v>356</v>
      </c>
      <c r="E14" s="320" t="s">
        <v>148</v>
      </c>
      <c r="F14" s="320" t="s">
        <v>175</v>
      </c>
      <c r="G14" s="320" t="s">
        <v>357</v>
      </c>
      <c r="H14" s="325" t="s">
        <v>134</v>
      </c>
      <c r="I14" s="316">
        <v>1996</v>
      </c>
      <c r="J14" s="316">
        <v>1607</v>
      </c>
      <c r="K14" s="112"/>
      <c r="L14" s="112"/>
      <c r="M14" s="112"/>
      <c r="N14" s="112"/>
      <c r="O14" s="112"/>
      <c r="P14" s="112"/>
      <c r="Q14" s="109">
        <v>54.57</v>
      </c>
      <c r="R14" s="110">
        <v>3</v>
      </c>
      <c r="S14" s="111"/>
    </row>
    <row r="15" spans="1:19" s="35" customFormat="1" ht="27" customHeight="1">
      <c r="A15" s="25">
        <v>4</v>
      </c>
      <c r="B15" s="319">
        <v>469</v>
      </c>
      <c r="C15" s="319">
        <v>4</v>
      </c>
      <c r="D15" s="320" t="s">
        <v>1126</v>
      </c>
      <c r="E15" s="320" t="s">
        <v>104</v>
      </c>
      <c r="F15" s="320" t="s">
        <v>351</v>
      </c>
      <c r="G15" s="320" t="s">
        <v>547</v>
      </c>
      <c r="H15" s="325" t="s">
        <v>440</v>
      </c>
      <c r="I15" s="316">
        <v>1997</v>
      </c>
      <c r="J15" s="316" t="s">
        <v>1127</v>
      </c>
      <c r="K15" s="112"/>
      <c r="L15" s="112"/>
      <c r="M15" s="112"/>
      <c r="N15" s="112"/>
      <c r="O15" s="112"/>
      <c r="P15" s="112"/>
      <c r="Q15" s="109">
        <v>52.2</v>
      </c>
      <c r="R15" s="110">
        <v>4</v>
      </c>
      <c r="S15" s="111"/>
    </row>
    <row r="16" spans="1:19" s="35" customFormat="1" ht="27" customHeight="1">
      <c r="A16" s="25">
        <v>5</v>
      </c>
      <c r="B16" s="319">
        <v>548</v>
      </c>
      <c r="C16" s="319">
        <v>5</v>
      </c>
      <c r="D16" s="320" t="s">
        <v>361</v>
      </c>
      <c r="E16" s="320" t="s">
        <v>362</v>
      </c>
      <c r="F16" s="320" t="s">
        <v>132</v>
      </c>
      <c r="G16" s="320" t="s">
        <v>143</v>
      </c>
      <c r="H16" s="325" t="s">
        <v>136</v>
      </c>
      <c r="I16" s="316" t="s">
        <v>139</v>
      </c>
      <c r="J16" s="316"/>
      <c r="K16" s="112"/>
      <c r="L16" s="112"/>
      <c r="M16" s="112"/>
      <c r="N16" s="112"/>
      <c r="O16" s="112"/>
      <c r="P16" s="112"/>
      <c r="Q16" s="109">
        <v>46.79</v>
      </c>
      <c r="R16" s="110">
        <v>5</v>
      </c>
      <c r="S16" s="116"/>
    </row>
    <row r="17" spans="1:19" s="35" customFormat="1" ht="27" customHeight="1">
      <c r="A17" s="25">
        <v>6</v>
      </c>
      <c r="B17" s="319">
        <v>559</v>
      </c>
      <c r="C17" s="319">
        <v>6</v>
      </c>
      <c r="D17" s="320" t="s">
        <v>1122</v>
      </c>
      <c r="E17" s="320" t="s">
        <v>219</v>
      </c>
      <c r="F17" s="320" t="s">
        <v>349</v>
      </c>
      <c r="G17" s="320" t="s">
        <v>1123</v>
      </c>
      <c r="H17" s="325" t="s">
        <v>694</v>
      </c>
      <c r="I17" s="316">
        <v>1998</v>
      </c>
      <c r="J17" s="316">
        <v>2790</v>
      </c>
      <c r="K17" s="112"/>
      <c r="L17" s="112"/>
      <c r="M17" s="112"/>
      <c r="N17" s="112"/>
      <c r="O17" s="112"/>
      <c r="P17" s="112"/>
      <c r="Q17" s="109">
        <v>44.3</v>
      </c>
      <c r="R17" s="110">
        <v>6</v>
      </c>
      <c r="S17" s="116"/>
    </row>
    <row r="18" spans="1:19" ht="27" customHeight="1">
      <c r="A18" s="25">
        <v>7</v>
      </c>
      <c r="B18" s="319">
        <v>424</v>
      </c>
      <c r="C18" s="319">
        <v>7</v>
      </c>
      <c r="D18" s="320" t="s">
        <v>1119</v>
      </c>
      <c r="E18" s="320" t="s">
        <v>104</v>
      </c>
      <c r="F18" s="320" t="s">
        <v>463</v>
      </c>
      <c r="G18" s="320" t="s">
        <v>893</v>
      </c>
      <c r="H18" s="325" t="s">
        <v>754</v>
      </c>
      <c r="I18" s="316">
        <v>1998</v>
      </c>
      <c r="J18" s="316">
        <v>2565</v>
      </c>
      <c r="K18" s="112"/>
      <c r="L18" s="112"/>
      <c r="M18" s="112"/>
      <c r="N18" s="112"/>
      <c r="O18" s="112"/>
      <c r="P18" s="112"/>
      <c r="Q18" s="109">
        <v>39.55</v>
      </c>
      <c r="R18" s="110">
        <v>7</v>
      </c>
      <c r="S18" s="116"/>
    </row>
    <row r="19" spans="1:19" s="31" customFormat="1" ht="27" customHeight="1">
      <c r="A19" s="25">
        <v>8</v>
      </c>
      <c r="B19" s="319">
        <v>547</v>
      </c>
      <c r="C19" s="319">
        <v>8</v>
      </c>
      <c r="D19" s="320" t="s">
        <v>1120</v>
      </c>
      <c r="E19" s="320" t="s">
        <v>359</v>
      </c>
      <c r="F19" s="320" t="s">
        <v>351</v>
      </c>
      <c r="G19" s="320" t="s">
        <v>1121</v>
      </c>
      <c r="H19" s="325" t="s">
        <v>694</v>
      </c>
      <c r="I19" s="316">
        <v>1998</v>
      </c>
      <c r="J19" s="316">
        <v>1994</v>
      </c>
      <c r="K19" s="112"/>
      <c r="L19" s="112"/>
      <c r="M19" s="112"/>
      <c r="N19" s="112"/>
      <c r="O19" s="112"/>
      <c r="P19" s="112"/>
      <c r="Q19" s="380" t="s">
        <v>1154</v>
      </c>
      <c r="R19" s="110"/>
      <c r="S19" s="116"/>
    </row>
    <row r="20" spans="1:19" s="31" customFormat="1" ht="27" customHeight="1">
      <c r="A20" s="25">
        <v>9</v>
      </c>
      <c r="B20" s="319">
        <v>494</v>
      </c>
      <c r="C20" s="319">
        <v>9</v>
      </c>
      <c r="D20" s="320" t="s">
        <v>358</v>
      </c>
      <c r="E20" s="320" t="s">
        <v>359</v>
      </c>
      <c r="F20" s="320" t="s">
        <v>97</v>
      </c>
      <c r="G20" s="320" t="s">
        <v>360</v>
      </c>
      <c r="H20" s="325" t="s">
        <v>134</v>
      </c>
      <c r="I20" s="316">
        <v>1998</v>
      </c>
      <c r="J20" s="316">
        <v>1894</v>
      </c>
      <c r="K20" s="112"/>
      <c r="L20" s="112"/>
      <c r="M20" s="112"/>
      <c r="N20" s="112"/>
      <c r="O20" s="112"/>
      <c r="P20" s="112"/>
      <c r="Q20" s="380" t="s">
        <v>1154</v>
      </c>
      <c r="R20" s="110"/>
      <c r="S20" s="111"/>
    </row>
    <row r="21" spans="1:19" s="31" customFormat="1" ht="27" customHeight="1">
      <c r="A21" s="25">
        <v>10</v>
      </c>
      <c r="B21" s="319">
        <v>509</v>
      </c>
      <c r="C21" s="319">
        <v>10</v>
      </c>
      <c r="D21" s="320" t="s">
        <v>1128</v>
      </c>
      <c r="E21" s="320" t="s">
        <v>1129</v>
      </c>
      <c r="F21" s="320" t="s">
        <v>165</v>
      </c>
      <c r="G21" s="320" t="s">
        <v>477</v>
      </c>
      <c r="H21" s="325" t="s">
        <v>478</v>
      </c>
      <c r="I21" s="316">
        <v>1997</v>
      </c>
      <c r="J21" s="316">
        <v>1174</v>
      </c>
      <c r="K21" s="112"/>
      <c r="L21" s="112"/>
      <c r="M21" s="112"/>
      <c r="N21" s="112"/>
      <c r="O21" s="112"/>
      <c r="P21" s="112"/>
      <c r="Q21" s="380" t="s">
        <v>1154</v>
      </c>
      <c r="R21" s="110"/>
      <c r="S21" s="111"/>
    </row>
    <row r="22" spans="1:19" s="31" customFormat="1" ht="27" customHeight="1">
      <c r="A22" s="25">
        <v>11</v>
      </c>
      <c r="B22" s="319">
        <v>423</v>
      </c>
      <c r="C22" s="319">
        <v>11</v>
      </c>
      <c r="D22" s="320" t="s">
        <v>581</v>
      </c>
      <c r="E22" s="320" t="s">
        <v>712</v>
      </c>
      <c r="F22" s="320" t="s">
        <v>623</v>
      </c>
      <c r="G22" s="320" t="s">
        <v>1131</v>
      </c>
      <c r="H22" s="320" t="s">
        <v>441</v>
      </c>
      <c r="I22" s="316">
        <v>1996</v>
      </c>
      <c r="J22" s="316"/>
      <c r="K22" s="112"/>
      <c r="L22" s="112"/>
      <c r="M22" s="112"/>
      <c r="N22" s="112"/>
      <c r="O22" s="112"/>
      <c r="P22" s="112"/>
      <c r="Q22" s="380" t="s">
        <v>1154</v>
      </c>
      <c r="R22" s="110"/>
      <c r="S22" s="111"/>
    </row>
    <row r="23" spans="1:19" s="35" customFormat="1" ht="27" customHeight="1">
      <c r="A23" s="25">
        <v>12</v>
      </c>
      <c r="B23" s="319">
        <v>493</v>
      </c>
      <c r="C23" s="319">
        <v>12</v>
      </c>
      <c r="D23" s="320" t="s">
        <v>1124</v>
      </c>
      <c r="E23" s="320" t="s">
        <v>1038</v>
      </c>
      <c r="F23" s="320" t="s">
        <v>351</v>
      </c>
      <c r="G23" s="320" t="s">
        <v>1125</v>
      </c>
      <c r="H23" s="325" t="s">
        <v>478</v>
      </c>
      <c r="I23" s="316">
        <v>1996</v>
      </c>
      <c r="J23" s="316">
        <v>471</v>
      </c>
      <c r="K23" s="112"/>
      <c r="L23" s="112"/>
      <c r="M23" s="112"/>
      <c r="N23" s="112"/>
      <c r="O23" s="112"/>
      <c r="P23" s="112"/>
      <c r="Q23" s="109"/>
      <c r="R23" s="110"/>
      <c r="S23" s="111"/>
    </row>
    <row r="24" spans="1:19" ht="27" customHeight="1">
      <c r="A24" s="25">
        <v>13</v>
      </c>
      <c r="B24" s="103"/>
      <c r="C24" s="103"/>
      <c r="D24" s="27"/>
      <c r="E24" s="27"/>
      <c r="F24" s="27"/>
      <c r="G24" s="27"/>
      <c r="H24" s="27"/>
      <c r="I24" s="27"/>
      <c r="J24" s="28"/>
      <c r="K24" s="112"/>
      <c r="L24" s="112"/>
      <c r="M24" s="112"/>
      <c r="N24" s="112"/>
      <c r="O24" s="112"/>
      <c r="P24" s="112"/>
      <c r="Q24" s="109"/>
      <c r="R24" s="110"/>
      <c r="S24" s="111"/>
    </row>
    <row r="25" spans="1:19" ht="27" customHeight="1">
      <c r="A25" s="25">
        <v>14</v>
      </c>
      <c r="B25" s="103"/>
      <c r="C25" s="103"/>
      <c r="D25" s="27"/>
      <c r="E25" s="27"/>
      <c r="F25" s="27"/>
      <c r="G25" s="27"/>
      <c r="H25" s="27"/>
      <c r="I25" s="27"/>
      <c r="J25" s="28"/>
      <c r="K25" s="112"/>
      <c r="L25" s="112"/>
      <c r="M25" s="112"/>
      <c r="N25" s="112"/>
      <c r="O25" s="112"/>
      <c r="P25" s="112"/>
      <c r="Q25" s="109"/>
      <c r="R25" s="110"/>
      <c r="S25" s="111"/>
    </row>
    <row r="26" spans="1:19" s="35" customFormat="1" ht="27" customHeight="1">
      <c r="A26" s="25">
        <v>15</v>
      </c>
      <c r="B26" s="103"/>
      <c r="C26" s="103"/>
      <c r="D26" s="27"/>
      <c r="E26" s="27"/>
      <c r="F26" s="27"/>
      <c r="G26" s="27"/>
      <c r="H26" s="27"/>
      <c r="I26" s="27"/>
      <c r="J26" s="28"/>
      <c r="K26" s="112"/>
      <c r="L26" s="112"/>
      <c r="M26" s="112"/>
      <c r="N26" s="112"/>
      <c r="O26" s="112"/>
      <c r="P26" s="112"/>
      <c r="Q26" s="109"/>
      <c r="R26" s="110"/>
      <c r="S26" s="119"/>
    </row>
    <row r="27" spans="1:19" ht="27" customHeight="1">
      <c r="A27" s="25">
        <v>16</v>
      </c>
      <c r="B27" s="103"/>
      <c r="C27" s="103"/>
      <c r="D27" s="27"/>
      <c r="E27" s="27"/>
      <c r="F27" s="27"/>
      <c r="G27" s="27"/>
      <c r="H27" s="27"/>
      <c r="I27" s="27"/>
      <c r="J27" s="28"/>
      <c r="K27" s="112"/>
      <c r="L27" s="112"/>
      <c r="M27" s="112"/>
      <c r="N27" s="112"/>
      <c r="O27" s="112"/>
      <c r="P27" s="112"/>
      <c r="Q27" s="109"/>
      <c r="R27" s="110"/>
      <c r="S27" s="119"/>
    </row>
    <row r="28" spans="1:19" ht="27" customHeight="1">
      <c r="A28" s="25">
        <v>17</v>
      </c>
      <c r="B28" s="103"/>
      <c r="C28" s="103"/>
      <c r="D28" s="27"/>
      <c r="E28" s="27"/>
      <c r="F28" s="27"/>
      <c r="G28" s="27"/>
      <c r="H28" s="27"/>
      <c r="I28" s="27"/>
      <c r="J28" s="28"/>
      <c r="K28" s="112"/>
      <c r="L28" s="112"/>
      <c r="M28" s="112"/>
      <c r="N28" s="112"/>
      <c r="O28" s="112"/>
      <c r="P28" s="112"/>
      <c r="Q28" s="109"/>
      <c r="R28" s="110"/>
      <c r="S28" s="119"/>
    </row>
    <row r="29" spans="1:19" ht="27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40"/>
      <c r="K29" s="84"/>
      <c r="L29" s="84"/>
      <c r="M29" s="84"/>
      <c r="N29" s="84"/>
      <c r="O29" s="84"/>
      <c r="P29" s="84"/>
      <c r="Q29" s="125"/>
      <c r="R29" s="126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7"/>
  <sheetViews>
    <sheetView zoomScalePageLayoutView="0" workbookViewId="0" topLeftCell="B13">
      <selection activeCell="M15" sqref="M15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6" width="7.125" style="41" customWidth="1"/>
    <col min="17" max="17" width="7.625" style="64" customWidth="1"/>
    <col min="18" max="18" width="7.625" style="41" customWidth="1"/>
    <col min="19" max="19" width="21.875" style="41" customWidth="1"/>
    <col min="20" max="16384" width="9.125" style="41" customWidth="1"/>
  </cols>
  <sheetData>
    <row r="1" spans="1:19" s="4" customFormat="1" ht="42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59" t="s">
        <v>1</v>
      </c>
      <c r="B2" s="559"/>
      <c r="C2" s="559"/>
      <c r="D2" s="559"/>
      <c r="E2" s="2"/>
      <c r="F2" s="2"/>
      <c r="G2" s="2"/>
      <c r="H2" s="2"/>
      <c r="I2" s="344" t="s">
        <v>420</v>
      </c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42</v>
      </c>
      <c r="H3" s="1"/>
      <c r="I3" s="1"/>
      <c r="J3" s="1"/>
      <c r="K3" s="1"/>
      <c r="L3" s="1"/>
      <c r="M3" s="291" t="s">
        <v>367</v>
      </c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30" t="s">
        <v>140</v>
      </c>
      <c r="B7" s="531"/>
      <c r="C7" s="531"/>
      <c r="D7" s="531"/>
      <c r="E7" s="531"/>
      <c r="F7" s="17"/>
      <c r="G7" s="513" t="s">
        <v>419</v>
      </c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311" t="s">
        <v>411</v>
      </c>
    </row>
    <row r="8" spans="1:20" s="21" customFormat="1" ht="21" customHeight="1" thickBot="1">
      <c r="A8" s="512" t="s">
        <v>1150</v>
      </c>
      <c r="B8" s="528"/>
      <c r="C8" s="528"/>
      <c r="D8" s="528"/>
      <c r="E8" s="528"/>
      <c r="F8" s="18"/>
      <c r="G8" s="513" t="s">
        <v>416</v>
      </c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312" t="s">
        <v>1027</v>
      </c>
      <c r="T8" s="20"/>
    </row>
    <row r="9" spans="1:20" s="21" customFormat="1" ht="21" customHeight="1" thickBot="1">
      <c r="A9" s="512" t="s">
        <v>413</v>
      </c>
      <c r="B9" s="528"/>
      <c r="C9" s="528"/>
      <c r="D9" s="528"/>
      <c r="E9" s="528"/>
      <c r="F9" s="18"/>
      <c r="G9" s="513" t="s">
        <v>414</v>
      </c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19"/>
      <c r="T9" s="20"/>
    </row>
    <row r="10" spans="1:19" s="4" customFormat="1" ht="15" customHeight="1" thickBot="1">
      <c r="A10" s="520" t="s">
        <v>7</v>
      </c>
      <c r="B10" s="510" t="s">
        <v>8</v>
      </c>
      <c r="C10" s="74" t="s">
        <v>34</v>
      </c>
      <c r="D10" s="510" t="s">
        <v>10</v>
      </c>
      <c r="E10" s="510" t="s">
        <v>11</v>
      </c>
      <c r="F10" s="510" t="s">
        <v>12</v>
      </c>
      <c r="G10" s="510" t="s">
        <v>13</v>
      </c>
      <c r="H10" s="510" t="s">
        <v>14</v>
      </c>
      <c r="I10" s="517" t="s">
        <v>15</v>
      </c>
      <c r="J10" s="517" t="s">
        <v>16</v>
      </c>
      <c r="K10" s="542" t="s">
        <v>35</v>
      </c>
      <c r="L10" s="543"/>
      <c r="M10" s="543"/>
      <c r="N10" s="543"/>
      <c r="O10" s="543"/>
      <c r="P10" s="544"/>
      <c r="Q10" s="23" t="s">
        <v>36</v>
      </c>
      <c r="R10" s="560" t="s">
        <v>37</v>
      </c>
      <c r="S10" s="562" t="s">
        <v>19</v>
      </c>
    </row>
    <row r="11" spans="1:19" s="4" customFormat="1" ht="15" customHeight="1" thickBot="1">
      <c r="A11" s="556"/>
      <c r="B11" s="555"/>
      <c r="C11" s="93" t="s">
        <v>38</v>
      </c>
      <c r="D11" s="553"/>
      <c r="E11" s="553"/>
      <c r="F11" s="555"/>
      <c r="G11" s="553"/>
      <c r="H11" s="555"/>
      <c r="I11" s="557"/>
      <c r="J11" s="552"/>
      <c r="K11" s="128">
        <v>1</v>
      </c>
      <c r="L11" s="129">
        <v>2</v>
      </c>
      <c r="M11" s="129">
        <v>3</v>
      </c>
      <c r="N11" s="130">
        <v>4</v>
      </c>
      <c r="O11" s="131">
        <v>5</v>
      </c>
      <c r="P11" s="132">
        <v>6</v>
      </c>
      <c r="Q11" s="133" t="s">
        <v>18</v>
      </c>
      <c r="R11" s="561"/>
      <c r="S11" s="563"/>
    </row>
    <row r="12" spans="1:19" s="31" customFormat="1" ht="27" customHeight="1">
      <c r="A12" s="98">
        <v>1</v>
      </c>
      <c r="B12" s="315">
        <v>162</v>
      </c>
      <c r="C12" s="319">
        <v>1</v>
      </c>
      <c r="D12" s="324" t="s">
        <v>1148</v>
      </c>
      <c r="E12" s="324" t="s">
        <v>1149</v>
      </c>
      <c r="F12" s="324" t="s">
        <v>281</v>
      </c>
      <c r="G12" s="324" t="s">
        <v>1023</v>
      </c>
      <c r="H12" s="343" t="s">
        <v>759</v>
      </c>
      <c r="I12" s="315">
        <v>1997</v>
      </c>
      <c r="J12" s="315">
        <v>622</v>
      </c>
      <c r="K12" s="349"/>
      <c r="L12" s="349"/>
      <c r="M12" s="350"/>
      <c r="N12" s="350"/>
      <c r="O12" s="350"/>
      <c r="P12" s="349"/>
      <c r="Q12" s="351">
        <v>73.08</v>
      </c>
      <c r="R12" s="101">
        <v>1</v>
      </c>
      <c r="S12" s="102"/>
    </row>
    <row r="13" spans="1:19" s="31" customFormat="1" ht="27" customHeight="1">
      <c r="A13" s="25">
        <v>2</v>
      </c>
      <c r="B13" s="315">
        <v>131</v>
      </c>
      <c r="C13" s="319">
        <v>2</v>
      </c>
      <c r="D13" s="324" t="s">
        <v>1147</v>
      </c>
      <c r="E13" s="324" t="s">
        <v>90</v>
      </c>
      <c r="F13" s="328" t="s">
        <v>175</v>
      </c>
      <c r="G13" s="324" t="s">
        <v>1133</v>
      </c>
      <c r="H13" s="324" t="s">
        <v>490</v>
      </c>
      <c r="I13" s="315">
        <v>1996</v>
      </c>
      <c r="J13" s="315">
        <v>2159</v>
      </c>
      <c r="K13" s="141"/>
      <c r="L13" s="141"/>
      <c r="M13" s="134"/>
      <c r="N13" s="134"/>
      <c r="O13" s="134"/>
      <c r="P13" s="141"/>
      <c r="Q13" s="142">
        <v>67.1</v>
      </c>
      <c r="R13" s="110">
        <v>2</v>
      </c>
      <c r="S13" s="348"/>
    </row>
    <row r="14" spans="1:19" s="35" customFormat="1" ht="27" customHeight="1">
      <c r="A14" s="25">
        <v>3</v>
      </c>
      <c r="B14" s="315">
        <v>107</v>
      </c>
      <c r="C14" s="319">
        <v>3</v>
      </c>
      <c r="D14" s="324" t="s">
        <v>1142</v>
      </c>
      <c r="E14" s="324" t="s">
        <v>524</v>
      </c>
      <c r="F14" s="324" t="s">
        <v>92</v>
      </c>
      <c r="G14" s="324" t="s">
        <v>547</v>
      </c>
      <c r="H14" s="343" t="s">
        <v>440</v>
      </c>
      <c r="I14" s="315">
        <v>1997</v>
      </c>
      <c r="J14" s="315">
        <v>2061</v>
      </c>
      <c r="K14" s="141"/>
      <c r="L14" s="141"/>
      <c r="M14" s="134"/>
      <c r="N14" s="134"/>
      <c r="O14" s="134"/>
      <c r="P14" s="141"/>
      <c r="Q14" s="142">
        <v>65.7</v>
      </c>
      <c r="R14" s="110">
        <v>3</v>
      </c>
      <c r="S14" s="111"/>
    </row>
    <row r="15" spans="1:19" s="35" customFormat="1" ht="27" customHeight="1">
      <c r="A15" s="25">
        <v>4</v>
      </c>
      <c r="B15" s="315">
        <v>290</v>
      </c>
      <c r="C15" s="319">
        <v>4</v>
      </c>
      <c r="D15" s="324" t="s">
        <v>1144</v>
      </c>
      <c r="E15" s="324" t="s">
        <v>103</v>
      </c>
      <c r="F15" s="324" t="s">
        <v>1145</v>
      </c>
      <c r="G15" s="324" t="s">
        <v>1146</v>
      </c>
      <c r="H15" s="316" t="s">
        <v>423</v>
      </c>
      <c r="I15" s="315">
        <v>1996</v>
      </c>
      <c r="J15" s="315"/>
      <c r="K15" s="141"/>
      <c r="L15" s="141"/>
      <c r="M15" s="134"/>
      <c r="N15" s="134"/>
      <c r="O15" s="134"/>
      <c r="P15" s="141"/>
      <c r="Q15" s="142">
        <v>62.46</v>
      </c>
      <c r="R15" s="110">
        <v>4</v>
      </c>
      <c r="S15" s="111"/>
    </row>
    <row r="16" spans="1:19" s="35" customFormat="1" ht="27" customHeight="1">
      <c r="A16" s="25">
        <v>5</v>
      </c>
      <c r="B16" s="315">
        <v>212</v>
      </c>
      <c r="C16" s="319">
        <v>5</v>
      </c>
      <c r="D16" s="324" t="s">
        <v>1138</v>
      </c>
      <c r="E16" s="324" t="s">
        <v>128</v>
      </c>
      <c r="F16" s="328" t="s">
        <v>281</v>
      </c>
      <c r="G16" s="324" t="s">
        <v>1139</v>
      </c>
      <c r="H16" s="324" t="s">
        <v>754</v>
      </c>
      <c r="I16" s="315">
        <v>1998</v>
      </c>
      <c r="J16" s="315">
        <v>1765</v>
      </c>
      <c r="K16" s="141"/>
      <c r="L16" s="141"/>
      <c r="M16" s="134"/>
      <c r="N16" s="134"/>
      <c r="O16" s="134"/>
      <c r="P16" s="141"/>
      <c r="Q16" s="142">
        <v>56.09</v>
      </c>
      <c r="R16" s="110">
        <v>5</v>
      </c>
      <c r="S16" s="116"/>
    </row>
    <row r="17" spans="1:19" s="35" customFormat="1" ht="27" customHeight="1">
      <c r="A17" s="25">
        <v>6</v>
      </c>
      <c r="B17" s="315">
        <v>130</v>
      </c>
      <c r="C17" s="319">
        <v>6</v>
      </c>
      <c r="D17" s="324" t="s">
        <v>1140</v>
      </c>
      <c r="E17" s="324" t="s">
        <v>263</v>
      </c>
      <c r="F17" s="324" t="s">
        <v>93</v>
      </c>
      <c r="G17" s="324" t="s">
        <v>1141</v>
      </c>
      <c r="H17" s="343" t="s">
        <v>440</v>
      </c>
      <c r="I17" s="315">
        <v>1997</v>
      </c>
      <c r="J17" s="315">
        <v>1560</v>
      </c>
      <c r="K17" s="141"/>
      <c r="L17" s="141"/>
      <c r="M17" s="134"/>
      <c r="N17" s="134"/>
      <c r="O17" s="134"/>
      <c r="P17" s="141"/>
      <c r="Q17" s="142">
        <v>55.75</v>
      </c>
      <c r="R17" s="110">
        <v>6</v>
      </c>
      <c r="S17" s="116"/>
    </row>
    <row r="18" spans="1:19" ht="27" customHeight="1">
      <c r="A18" s="25">
        <v>7</v>
      </c>
      <c r="B18" s="315">
        <v>289</v>
      </c>
      <c r="C18" s="319">
        <v>7</v>
      </c>
      <c r="D18" s="324" t="s">
        <v>1142</v>
      </c>
      <c r="E18" s="324" t="s">
        <v>1143</v>
      </c>
      <c r="F18" s="324" t="s">
        <v>92</v>
      </c>
      <c r="G18" s="324" t="s">
        <v>547</v>
      </c>
      <c r="H18" s="343" t="s">
        <v>440</v>
      </c>
      <c r="I18" s="315">
        <v>1997</v>
      </c>
      <c r="J18" s="315">
        <v>2062</v>
      </c>
      <c r="K18" s="141"/>
      <c r="L18" s="141"/>
      <c r="M18" s="134"/>
      <c r="N18" s="134"/>
      <c r="O18" s="134"/>
      <c r="P18" s="141"/>
      <c r="Q18" s="142">
        <v>53.01</v>
      </c>
      <c r="R18" s="110">
        <v>7</v>
      </c>
      <c r="S18" s="116"/>
    </row>
    <row r="19" spans="1:19" s="31" customFormat="1" ht="27" customHeight="1">
      <c r="A19" s="25">
        <v>8</v>
      </c>
      <c r="B19" s="315">
        <v>288</v>
      </c>
      <c r="C19" s="319">
        <v>8</v>
      </c>
      <c r="D19" s="324" t="s">
        <v>363</v>
      </c>
      <c r="E19" s="324" t="s">
        <v>165</v>
      </c>
      <c r="F19" s="324" t="s">
        <v>156</v>
      </c>
      <c r="G19" s="324" t="s">
        <v>364</v>
      </c>
      <c r="H19" s="343" t="s">
        <v>131</v>
      </c>
      <c r="I19" s="315">
        <v>1996</v>
      </c>
      <c r="J19" s="315">
        <v>3505</v>
      </c>
      <c r="K19" s="141"/>
      <c r="L19" s="141"/>
      <c r="M19" s="134"/>
      <c r="N19" s="134"/>
      <c r="O19" s="134"/>
      <c r="P19" s="141"/>
      <c r="Q19" s="142">
        <v>51.1</v>
      </c>
      <c r="R19" s="110">
        <v>8</v>
      </c>
      <c r="S19" s="116"/>
    </row>
    <row r="20" spans="1:19" s="31" customFormat="1" ht="27" customHeight="1">
      <c r="A20" s="25">
        <v>9</v>
      </c>
      <c r="B20" s="315">
        <v>287</v>
      </c>
      <c r="C20" s="319">
        <v>9</v>
      </c>
      <c r="D20" s="324" t="s">
        <v>1137</v>
      </c>
      <c r="E20" s="324" t="s">
        <v>92</v>
      </c>
      <c r="F20" s="324" t="s">
        <v>281</v>
      </c>
      <c r="G20" s="324" t="s">
        <v>1023</v>
      </c>
      <c r="H20" s="343" t="s">
        <v>759</v>
      </c>
      <c r="I20" s="315">
        <v>1998</v>
      </c>
      <c r="J20" s="315">
        <v>657</v>
      </c>
      <c r="K20" s="141"/>
      <c r="L20" s="141"/>
      <c r="M20" s="134"/>
      <c r="N20" s="134"/>
      <c r="O20" s="134"/>
      <c r="P20" s="141"/>
      <c r="Q20" s="142">
        <v>48.45</v>
      </c>
      <c r="R20" s="110">
        <v>9</v>
      </c>
      <c r="S20" s="111"/>
    </row>
    <row r="21" spans="1:19" s="31" customFormat="1" ht="27" customHeight="1">
      <c r="A21" s="25">
        <v>10</v>
      </c>
      <c r="B21" s="315">
        <v>235</v>
      </c>
      <c r="C21" s="319">
        <v>10</v>
      </c>
      <c r="D21" s="324" t="s">
        <v>365</v>
      </c>
      <c r="E21" s="324" t="s">
        <v>120</v>
      </c>
      <c r="F21" s="328" t="s">
        <v>117</v>
      </c>
      <c r="G21" s="324" t="s">
        <v>350</v>
      </c>
      <c r="H21" s="324" t="s">
        <v>134</v>
      </c>
      <c r="I21" s="315">
        <v>1996</v>
      </c>
      <c r="J21" s="315">
        <v>2212</v>
      </c>
      <c r="K21" s="112"/>
      <c r="L21" s="112"/>
      <c r="M21" s="112"/>
      <c r="N21" s="112"/>
      <c r="O21" s="112"/>
      <c r="P21" s="112"/>
      <c r="Q21" s="109">
        <v>46.6</v>
      </c>
      <c r="R21" s="110">
        <v>10</v>
      </c>
      <c r="S21" s="111"/>
    </row>
    <row r="22" spans="1:19" s="31" customFormat="1" ht="27" customHeight="1">
      <c r="A22" s="25">
        <v>11</v>
      </c>
      <c r="B22" s="315">
        <v>218</v>
      </c>
      <c r="C22" s="319">
        <v>11</v>
      </c>
      <c r="D22" s="324" t="s">
        <v>1135</v>
      </c>
      <c r="E22" s="324" t="s">
        <v>524</v>
      </c>
      <c r="F22" s="324" t="s">
        <v>1136</v>
      </c>
      <c r="G22" s="324" t="s">
        <v>964</v>
      </c>
      <c r="H22" s="343" t="s">
        <v>440</v>
      </c>
      <c r="I22" s="315">
        <v>1997</v>
      </c>
      <c r="J22" s="315">
        <v>789</v>
      </c>
      <c r="K22" s="141"/>
      <c r="L22" s="141"/>
      <c r="M22" s="134"/>
      <c r="N22" s="134"/>
      <c r="O22" s="134"/>
      <c r="P22" s="141"/>
      <c r="Q22" s="142">
        <v>39.58</v>
      </c>
      <c r="R22" s="110">
        <v>11</v>
      </c>
      <c r="S22" s="111"/>
    </row>
    <row r="23" spans="1:19" s="35" customFormat="1" ht="27" customHeight="1">
      <c r="A23" s="25">
        <v>12</v>
      </c>
      <c r="B23" s="315">
        <v>211</v>
      </c>
      <c r="C23" s="319">
        <v>12</v>
      </c>
      <c r="D23" s="324" t="s">
        <v>1134</v>
      </c>
      <c r="E23" s="324" t="s">
        <v>87</v>
      </c>
      <c r="F23" s="328" t="s">
        <v>92</v>
      </c>
      <c r="G23" s="324" t="s">
        <v>893</v>
      </c>
      <c r="H23" s="324" t="s">
        <v>754</v>
      </c>
      <c r="I23" s="315">
        <v>1998</v>
      </c>
      <c r="J23" s="315">
        <v>2571</v>
      </c>
      <c r="K23" s="141"/>
      <c r="L23" s="141"/>
      <c r="M23" s="134"/>
      <c r="N23" s="134"/>
      <c r="O23" s="134"/>
      <c r="P23" s="141"/>
      <c r="Q23" s="142"/>
      <c r="R23" s="347" t="s">
        <v>1154</v>
      </c>
      <c r="S23" s="111"/>
    </row>
    <row r="24" spans="1:19" ht="27" customHeight="1">
      <c r="A24" s="25">
        <v>13</v>
      </c>
      <c r="B24" s="103"/>
      <c r="C24" s="103"/>
      <c r="D24" s="27"/>
      <c r="E24" s="27"/>
      <c r="F24" s="27"/>
      <c r="G24" s="27"/>
      <c r="H24" s="27"/>
      <c r="I24" s="27"/>
      <c r="J24" s="28"/>
      <c r="K24" s="141"/>
      <c r="L24" s="141"/>
      <c r="M24" s="134"/>
      <c r="N24" s="134"/>
      <c r="O24" s="134"/>
      <c r="P24" s="141"/>
      <c r="Q24" s="142"/>
      <c r="R24" s="110"/>
      <c r="S24" s="111"/>
    </row>
    <row r="25" spans="1:19" ht="27" customHeight="1">
      <c r="A25" s="25">
        <v>14</v>
      </c>
      <c r="B25" s="103"/>
      <c r="C25" s="103"/>
      <c r="D25" s="27"/>
      <c r="E25" s="27"/>
      <c r="F25" s="27"/>
      <c r="G25" s="27"/>
      <c r="H25" s="27"/>
      <c r="I25" s="27"/>
      <c r="J25" s="28"/>
      <c r="K25" s="141"/>
      <c r="L25" s="141"/>
      <c r="M25" s="134"/>
      <c r="N25" s="134"/>
      <c r="O25" s="134"/>
      <c r="P25" s="141"/>
      <c r="Q25" s="142"/>
      <c r="R25" s="110"/>
      <c r="S25" s="111"/>
    </row>
    <row r="26" spans="1:19" s="35" customFormat="1" ht="27" customHeight="1">
      <c r="A26" s="25">
        <v>15</v>
      </c>
      <c r="B26" s="103"/>
      <c r="C26" s="103"/>
      <c r="D26" s="27"/>
      <c r="E26" s="27"/>
      <c r="F26" s="27"/>
      <c r="G26" s="27"/>
      <c r="H26" s="27"/>
      <c r="I26" s="27"/>
      <c r="J26" s="28"/>
      <c r="K26" s="141"/>
      <c r="L26" s="141"/>
      <c r="M26" s="134"/>
      <c r="N26" s="134"/>
      <c r="O26" s="134"/>
      <c r="P26" s="141"/>
      <c r="Q26" s="142"/>
      <c r="R26" s="110"/>
      <c r="S26" s="119"/>
    </row>
    <row r="27" spans="1:19" ht="27" customHeight="1">
      <c r="A27" s="25">
        <v>16</v>
      </c>
      <c r="B27" s="103"/>
      <c r="C27" s="103"/>
      <c r="D27" s="27"/>
      <c r="E27" s="27"/>
      <c r="F27" s="27"/>
      <c r="G27" s="27"/>
      <c r="H27" s="27"/>
      <c r="I27" s="27"/>
      <c r="J27" s="28"/>
      <c r="K27" s="141"/>
      <c r="L27" s="141"/>
      <c r="M27" s="134"/>
      <c r="N27" s="134"/>
      <c r="O27" s="134"/>
      <c r="P27" s="141"/>
      <c r="Q27" s="142"/>
      <c r="R27" s="110"/>
      <c r="S27" s="119"/>
    </row>
    <row r="28" spans="1:19" ht="27" customHeight="1">
      <c r="A28" s="25">
        <v>17</v>
      </c>
      <c r="B28" s="103"/>
      <c r="C28" s="103"/>
      <c r="D28" s="27"/>
      <c r="E28" s="27"/>
      <c r="F28" s="27"/>
      <c r="G28" s="27"/>
      <c r="H28" s="27"/>
      <c r="I28" s="27"/>
      <c r="J28" s="28"/>
      <c r="K28" s="141"/>
      <c r="L28" s="141"/>
      <c r="M28" s="134"/>
      <c r="N28" s="134"/>
      <c r="O28" s="134"/>
      <c r="P28" s="141"/>
      <c r="Q28" s="142"/>
      <c r="R28" s="110"/>
      <c r="S28" s="119"/>
    </row>
    <row r="29" spans="1:19" ht="27" customHeight="1" thickBot="1">
      <c r="A29" s="49">
        <v>18</v>
      </c>
      <c r="B29" s="120"/>
      <c r="C29" s="120"/>
      <c r="D29" s="121"/>
      <c r="E29" s="121"/>
      <c r="F29" s="121"/>
      <c r="G29" s="121"/>
      <c r="H29" s="121"/>
      <c r="I29" s="121"/>
      <c r="J29" s="140"/>
      <c r="K29" s="143"/>
      <c r="L29" s="143"/>
      <c r="M29" s="143"/>
      <c r="N29" s="143"/>
      <c r="O29" s="143"/>
      <c r="P29" s="143"/>
      <c r="Q29" s="144"/>
      <c r="R29" s="126"/>
      <c r="S29" s="127"/>
    </row>
    <row r="30" spans="1:20" s="4" customFormat="1" ht="15.75" customHeight="1">
      <c r="A30" s="51"/>
      <c r="B30" s="52" t="s">
        <v>22</v>
      </c>
      <c r="C30" s="53"/>
      <c r="D30" s="53"/>
      <c r="E30" s="53"/>
      <c r="F30" s="53"/>
      <c r="G30" s="52" t="s">
        <v>23</v>
      </c>
      <c r="H30" s="52"/>
      <c r="I30" s="53"/>
      <c r="J30" s="54"/>
      <c r="K30" s="54"/>
      <c r="L30" s="54"/>
      <c r="M30" s="54"/>
      <c r="N30" s="55" t="s">
        <v>24</v>
      </c>
      <c r="O30" s="55"/>
      <c r="P30" s="55"/>
      <c r="Q30" s="56"/>
      <c r="R30" s="57"/>
      <c r="S30" s="58"/>
      <c r="T30" s="59"/>
    </row>
    <row r="31" spans="1:20" s="4" customFormat="1" ht="15.7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24" t="s">
        <v>25</v>
      </c>
      <c r="S31" s="524"/>
      <c r="T31" s="59"/>
    </row>
    <row r="32" spans="1:20" s="4" customFormat="1" ht="15.75" customHeight="1">
      <c r="A32" s="51"/>
      <c r="B32" s="51"/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24"/>
      <c r="S32" s="524"/>
      <c r="T32" s="59"/>
    </row>
    <row r="33" spans="1:20" s="4" customFormat="1" ht="15.75" customHeight="1">
      <c r="A33" s="524" t="s">
        <v>26</v>
      </c>
      <c r="B33" s="524"/>
      <c r="C33" s="524"/>
      <c r="D33" s="60"/>
      <c r="E33" s="60"/>
      <c r="F33" s="60"/>
      <c r="G33" s="51" t="s">
        <v>26</v>
      </c>
      <c r="H33" s="51"/>
      <c r="I33" s="58"/>
      <c r="J33" s="60"/>
      <c r="K33" s="60"/>
      <c r="L33" s="60"/>
      <c r="M33" s="60"/>
      <c r="N33" s="60"/>
      <c r="O33" s="60"/>
      <c r="P33" s="60"/>
      <c r="Q33" s="60"/>
      <c r="R33" s="524" t="s">
        <v>25</v>
      </c>
      <c r="S33" s="524"/>
      <c r="T33" s="59"/>
    </row>
    <row r="34" spans="1:20" s="4" customFormat="1" ht="15.75" customHeight="1">
      <c r="A34" s="519"/>
      <c r="B34" s="519"/>
      <c r="C34" s="519"/>
      <c r="D34" s="60"/>
      <c r="E34" s="60"/>
      <c r="F34" s="60"/>
      <c r="G34" s="51" t="s">
        <v>28</v>
      </c>
      <c r="H34" s="51"/>
      <c r="I34" s="58"/>
      <c r="J34" s="60"/>
      <c r="K34" s="60"/>
      <c r="L34" s="60"/>
      <c r="M34" s="60"/>
      <c r="N34" s="60"/>
      <c r="O34" s="60"/>
      <c r="P34" s="60"/>
      <c r="Q34" s="60"/>
      <c r="R34" s="51"/>
      <c r="S34" s="58"/>
      <c r="T34" s="59"/>
    </row>
    <row r="35" spans="1:20" s="4" customFormat="1" ht="15.75" customHeight="1">
      <c r="A35" s="519" t="s">
        <v>27</v>
      </c>
      <c r="B35" s="519"/>
      <c r="C35" s="519"/>
      <c r="D35" s="60"/>
      <c r="E35" s="60"/>
      <c r="F35" s="60"/>
      <c r="G35" s="51"/>
      <c r="H35" s="51"/>
      <c r="I35" s="58"/>
      <c r="J35" s="60"/>
      <c r="K35" s="60"/>
      <c r="L35" s="60"/>
      <c r="M35" s="60"/>
      <c r="N35" s="60"/>
      <c r="O35" s="60"/>
      <c r="P35" s="60"/>
      <c r="Q35" s="60"/>
      <c r="R35" s="524" t="s">
        <v>25</v>
      </c>
      <c r="S35" s="524"/>
      <c r="T35" s="59"/>
    </row>
    <row r="36" spans="1:20" s="4" customFormat="1" ht="15.75" customHeight="1">
      <c r="A36" s="525" t="s">
        <v>31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60"/>
      <c r="N36" s="60"/>
      <c r="O36" s="60"/>
      <c r="P36" s="60"/>
      <c r="Q36" s="60"/>
      <c r="R36" s="51"/>
      <c r="S36" s="58" t="s">
        <v>28</v>
      </c>
      <c r="T36" s="59"/>
    </row>
    <row r="37" spans="1:20" s="4" customFormat="1" ht="15.75" customHeight="1">
      <c r="A37" s="525" t="s">
        <v>32</v>
      </c>
      <c r="B37" s="525"/>
      <c r="C37" s="61" t="s">
        <v>30</v>
      </c>
      <c r="D37" s="60"/>
      <c r="E37" s="60"/>
      <c r="F37" s="60"/>
      <c r="G37" s="51"/>
      <c r="H37" s="51"/>
      <c r="I37" s="58"/>
      <c r="J37" s="60"/>
      <c r="K37" s="60"/>
      <c r="L37" s="60"/>
      <c r="M37" s="60"/>
      <c r="N37" s="60"/>
      <c r="O37" s="60"/>
      <c r="P37" s="60"/>
      <c r="Q37" s="60"/>
      <c r="R37" s="51"/>
      <c r="S37" s="62" t="s">
        <v>0</v>
      </c>
      <c r="T37" s="59"/>
    </row>
  </sheetData>
  <sheetProtection/>
  <mergeCells count="30">
    <mergeCell ref="R31:S31"/>
    <mergeCell ref="R32:S32"/>
    <mergeCell ref="A1:D1"/>
    <mergeCell ref="H10:H11"/>
    <mergeCell ref="I10:I11"/>
    <mergeCell ref="J10:J11"/>
    <mergeCell ref="S10:S11"/>
    <mergeCell ref="A10:A11"/>
    <mergeCell ref="B10:B11"/>
    <mergeCell ref="D10:D11"/>
    <mergeCell ref="A37:B37"/>
    <mergeCell ref="A33:C33"/>
    <mergeCell ref="R33:S33"/>
    <mergeCell ref="A34:C34"/>
    <mergeCell ref="A35:C35"/>
    <mergeCell ref="R35:S35"/>
    <mergeCell ref="A36:B36"/>
    <mergeCell ref="E10:E11"/>
    <mergeCell ref="F10:F11"/>
    <mergeCell ref="G10:G11"/>
    <mergeCell ref="K10:P10"/>
    <mergeCell ref="R10:R11"/>
    <mergeCell ref="A9:E9"/>
    <mergeCell ref="G9:R9"/>
    <mergeCell ref="A2:D2"/>
    <mergeCell ref="D5:Q5"/>
    <mergeCell ref="A7:E7"/>
    <mergeCell ref="G7:R7"/>
    <mergeCell ref="A8:E8"/>
    <mergeCell ref="G8:R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80" zoomScaleNormal="75" zoomScaleSheetLayoutView="80" zoomScalePageLayoutView="0" workbookViewId="0" topLeftCell="C10">
      <selection activeCell="J90" sqref="J90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15.375" style="0" customWidth="1"/>
    <col min="4" max="4" width="28.125" style="0" customWidth="1"/>
    <col min="5" max="5" width="28.25390625" style="0" customWidth="1"/>
    <col min="6" max="12" width="8.75390625" style="0" customWidth="1"/>
    <col min="13" max="13" width="11.375" style="0" customWidth="1"/>
    <col min="14" max="19" width="8.75390625" style="0" customWidth="1"/>
    <col min="20" max="20" width="0.74609375" style="0" customWidth="1"/>
    <col min="21" max="25" width="4.00390625" style="0" customWidth="1"/>
    <col min="26" max="26" width="8.75390625" style="0" customWidth="1"/>
    <col min="28" max="28" width="7.00390625" style="0" customWidth="1"/>
  </cols>
  <sheetData>
    <row r="1" spans="1:28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58"/>
      <c r="R1" s="60"/>
      <c r="S1" s="60"/>
      <c r="T1" s="60"/>
      <c r="U1" s="60"/>
      <c r="V1" s="60"/>
      <c r="W1" s="60"/>
      <c r="X1" s="60"/>
      <c r="Y1" s="60"/>
      <c r="Z1" s="60"/>
      <c r="AA1" s="159" t="s">
        <v>0</v>
      </c>
      <c r="AB1" s="60"/>
    </row>
    <row r="2" spans="1:28" s="4" customFormat="1" ht="41.25" customHeight="1">
      <c r="A2" s="590" t="s">
        <v>1</v>
      </c>
      <c r="B2" s="590"/>
      <c r="C2" s="590"/>
      <c r="D2" s="59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11" customFormat="1" ht="25.5" customHeight="1">
      <c r="A3" s="590"/>
      <c r="B3" s="590"/>
      <c r="C3" s="590"/>
      <c r="D3" s="590"/>
      <c r="E3" s="8"/>
      <c r="F3" s="1"/>
      <c r="G3" s="1"/>
      <c r="H3" s="8" t="s">
        <v>47</v>
      </c>
      <c r="I3" s="8"/>
      <c r="J3" s="1"/>
      <c r="K3" s="1"/>
      <c r="L3" s="9"/>
      <c r="M3" s="9"/>
      <c r="N3" s="9"/>
      <c r="O3" s="1"/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11" customFormat="1" ht="12.75" customHeight="1">
      <c r="A4" s="161"/>
      <c r="B4" s="161"/>
      <c r="C4" s="8"/>
      <c r="D4" s="8"/>
      <c r="E4" s="1"/>
      <c r="F4" s="1"/>
      <c r="G4" s="1"/>
      <c r="H4" s="1"/>
      <c r="I4" s="1"/>
      <c r="J4" s="1"/>
      <c r="K4" s="1"/>
      <c r="L4" s="9"/>
      <c r="M4" s="9"/>
      <c r="N4" s="9"/>
      <c r="O4" s="1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14" customFormat="1" ht="19.5" customHeight="1">
      <c r="A5" s="12"/>
      <c r="B5" s="12"/>
      <c r="C5" s="162"/>
      <c r="D5" s="162"/>
      <c r="E5" s="583" t="s">
        <v>72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1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s="14" customFormat="1" ht="9.75" customHeight="1" thickBot="1">
      <c r="A6" s="12"/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3"/>
      <c r="Q6" s="1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s="14" customFormat="1" ht="21" customHeight="1" thickBot="1">
      <c r="A7" s="584" t="s">
        <v>43</v>
      </c>
      <c r="B7" s="585"/>
      <c r="C7" s="585"/>
      <c r="D7" s="585"/>
      <c r="E7" s="585"/>
      <c r="F7" s="163"/>
      <c r="G7" s="163"/>
      <c r="H7" s="163"/>
      <c r="I7" s="163"/>
      <c r="J7" s="586" t="s">
        <v>4</v>
      </c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163"/>
      <c r="W7" s="163"/>
      <c r="X7" s="163"/>
      <c r="Y7" s="163"/>
      <c r="Z7" s="163"/>
      <c r="AA7" s="164" t="s">
        <v>5</v>
      </c>
      <c r="AB7" s="165"/>
    </row>
    <row r="8" spans="1:28" s="21" customFormat="1" ht="21" customHeight="1" thickBot="1">
      <c r="A8" s="512" t="s">
        <v>48</v>
      </c>
      <c r="B8" s="513"/>
      <c r="C8" s="513"/>
      <c r="D8" s="513"/>
      <c r="E8" s="513"/>
      <c r="F8" s="163"/>
      <c r="G8" s="163"/>
      <c r="H8" s="163"/>
      <c r="I8" s="163"/>
      <c r="J8" s="586" t="s">
        <v>71</v>
      </c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163"/>
      <c r="W8" s="163"/>
      <c r="X8" s="163"/>
      <c r="Y8" s="163"/>
      <c r="Z8" s="163"/>
      <c r="AA8" s="166"/>
      <c r="AB8" s="167"/>
    </row>
    <row r="9" spans="1:28" s="21" customFormat="1" ht="21" customHeight="1" thickBot="1">
      <c r="A9" s="587" t="s">
        <v>44</v>
      </c>
      <c r="B9" s="586"/>
      <c r="C9" s="586"/>
      <c r="D9" s="586"/>
      <c r="E9" s="586"/>
      <c r="F9" s="163"/>
      <c r="G9" s="163"/>
      <c r="H9" s="163"/>
      <c r="I9" s="163"/>
      <c r="J9" s="586" t="s">
        <v>45</v>
      </c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163"/>
      <c r="W9" s="163"/>
      <c r="X9" s="163"/>
      <c r="Y9" s="163"/>
      <c r="Z9" s="163"/>
      <c r="AA9" s="166"/>
      <c r="AB9" s="167"/>
    </row>
    <row r="10" spans="1:28" ht="12.75" customHeight="1">
      <c r="A10" s="580" t="s">
        <v>49</v>
      </c>
      <c r="B10" s="582" t="s">
        <v>10</v>
      </c>
      <c r="C10" s="580" t="s">
        <v>11</v>
      </c>
      <c r="D10" s="168"/>
      <c r="E10" s="573" t="s">
        <v>50</v>
      </c>
      <c r="F10" s="566" t="s">
        <v>51</v>
      </c>
      <c r="G10" s="570" t="s">
        <v>52</v>
      </c>
      <c r="H10" s="566" t="s">
        <v>53</v>
      </c>
      <c r="I10" s="570" t="s">
        <v>52</v>
      </c>
      <c r="J10" s="566" t="s">
        <v>54</v>
      </c>
      <c r="K10" s="570" t="s">
        <v>52</v>
      </c>
      <c r="L10" s="566" t="s">
        <v>55</v>
      </c>
      <c r="M10" s="570" t="s">
        <v>52</v>
      </c>
      <c r="N10" s="574" t="s">
        <v>56</v>
      </c>
      <c r="O10" s="576" t="s">
        <v>57</v>
      </c>
      <c r="P10" s="570" t="s">
        <v>52</v>
      </c>
      <c r="Q10" s="576" t="s">
        <v>58</v>
      </c>
      <c r="R10" s="570" t="s">
        <v>52</v>
      </c>
      <c r="S10" s="578" t="s">
        <v>80</v>
      </c>
      <c r="T10" s="566" t="s">
        <v>59</v>
      </c>
      <c r="U10" s="567" t="s">
        <v>59</v>
      </c>
      <c r="V10" s="568"/>
      <c r="W10" s="568"/>
      <c r="X10" s="568"/>
      <c r="Y10" s="569"/>
      <c r="Z10" s="570" t="s">
        <v>52</v>
      </c>
      <c r="AA10" s="578" t="s">
        <v>60</v>
      </c>
      <c r="AB10" s="573" t="s">
        <v>61</v>
      </c>
    </row>
    <row r="11" spans="1:28" ht="36.75" customHeight="1" thickBot="1">
      <c r="A11" s="581"/>
      <c r="B11" s="582"/>
      <c r="C11" s="581"/>
      <c r="D11" s="168" t="s">
        <v>62</v>
      </c>
      <c r="E11" s="573"/>
      <c r="F11" s="566"/>
      <c r="G11" s="571"/>
      <c r="H11" s="566"/>
      <c r="I11" s="571"/>
      <c r="J11" s="579"/>
      <c r="K11" s="571"/>
      <c r="L11" s="566"/>
      <c r="M11" s="571"/>
      <c r="N11" s="575"/>
      <c r="O11" s="577"/>
      <c r="P11" s="571"/>
      <c r="Q11" s="577"/>
      <c r="R11" s="571"/>
      <c r="S11" s="578"/>
      <c r="T11" s="566"/>
      <c r="U11" s="567"/>
      <c r="V11" s="568"/>
      <c r="W11" s="568"/>
      <c r="X11" s="568"/>
      <c r="Y11" s="569"/>
      <c r="Z11" s="571"/>
      <c r="AA11" s="578"/>
      <c r="AB11" s="573"/>
    </row>
    <row r="12" spans="1:28" ht="30" customHeight="1" thickBot="1">
      <c r="A12" s="169"/>
      <c r="B12" s="170"/>
      <c r="C12" s="171"/>
      <c r="D12" s="172"/>
      <c r="E12" s="173"/>
      <c r="F12" s="174">
        <v>0</v>
      </c>
      <c r="G12" s="175">
        <f aca="true" t="shared" si="0" ref="G12:G30">IF(F12&gt;0,(ROUNDDOWN(9.23076*(26.7-F12)^1.835,0)),0)</f>
        <v>0</v>
      </c>
      <c r="H12" s="174">
        <v>0</v>
      </c>
      <c r="I12" s="175">
        <f aca="true" t="shared" si="1" ref="I12:I30">IF(H12&gt;0,(ROUNDDOWN(1.84523*((H12*100)-75)^1.348,0)),0)</f>
        <v>0</v>
      </c>
      <c r="J12" s="174">
        <v>0</v>
      </c>
      <c r="K12" s="175">
        <f>IF(J12&gt;0,(ROUNDDOWN(56.0211*(J12-1.5)^1.05,0)),0)</f>
        <v>0</v>
      </c>
      <c r="L12" s="174">
        <v>0</v>
      </c>
      <c r="M12" s="175">
        <f>IF(L12&gt;0,(ROUNDDOWN(4.99087*(42.5-L12)^1.81,0)),0)</f>
        <v>0</v>
      </c>
      <c r="N12" s="176">
        <f aca="true" t="shared" si="2" ref="N12:N30">G12+I12+K12+M12</f>
        <v>0</v>
      </c>
      <c r="O12" s="174">
        <v>0</v>
      </c>
      <c r="P12" s="175">
        <f>IF(O12&gt;0,(ROUNDDOWN(0.188807*((O12*100)-210)^1.41,0)),0)</f>
        <v>0</v>
      </c>
      <c r="Q12" s="174">
        <v>0</v>
      </c>
      <c r="R12" s="175">
        <f>IF(Q12&gt;0,(ROUNDDOWN(15.9803*(Q12-3.8)^1.04,0)),0)</f>
        <v>0</v>
      </c>
      <c r="S12" s="176">
        <f aca="true" t="shared" si="3" ref="S12:S30">SUM(N12,P12,R12,)</f>
        <v>0</v>
      </c>
      <c r="T12" s="177" t="e">
        <f>(('[1]800 7ΑΘΛΟΥ'!N13*60)+('[1]800 7ΑΘΛΟΥ'!P13)+(('[1]800 7ΑΘΛΟΥ'!R13)/100))</f>
        <v>#REF!</v>
      </c>
      <c r="U12" s="178">
        <v>0</v>
      </c>
      <c r="V12" s="179" t="str">
        <f>'[1]800 7ΑΘΛΟΥ'!O13</f>
        <v>΄</v>
      </c>
      <c r="W12" s="178">
        <v>0</v>
      </c>
      <c r="X12" s="179" t="str">
        <f>'[1]800 7ΑΘΛΟΥ'!Q13</f>
        <v>΄΄</v>
      </c>
      <c r="Y12" s="178">
        <v>0</v>
      </c>
      <c r="Z12" s="175" t="e">
        <f>IF(T12&gt;0,(ROUNDDOWN(0.11193*(254-T12)^1.88,0)),)</f>
        <v>#REF!</v>
      </c>
      <c r="AA12" s="180" t="e">
        <f>SUM(Z12,S12)</f>
        <v>#REF!</v>
      </c>
      <c r="AB12" s="181"/>
    </row>
    <row r="13" spans="1:28" ht="30" customHeight="1" thickBot="1">
      <c r="A13" s="182"/>
      <c r="B13" s="183"/>
      <c r="C13" s="184"/>
      <c r="D13" s="185"/>
      <c r="E13" s="186"/>
      <c r="F13" s="174">
        <v>0</v>
      </c>
      <c r="G13" s="187">
        <f t="shared" si="0"/>
        <v>0</v>
      </c>
      <c r="H13" s="174">
        <v>0</v>
      </c>
      <c r="I13" s="187">
        <f t="shared" si="1"/>
        <v>0</v>
      </c>
      <c r="J13" s="174">
        <v>0</v>
      </c>
      <c r="K13" s="187">
        <f aca="true" t="shared" si="4" ref="K13:K30">IF(J13&gt;0,(ROUNDDOWN(56.0211*(J13-1.5)^1.05,0)),0)</f>
        <v>0</v>
      </c>
      <c r="L13" s="174">
        <v>0</v>
      </c>
      <c r="M13" s="187">
        <f aca="true" t="shared" si="5" ref="M13:M30">IF(L13&gt;0,(ROUNDDOWN(4.99087*(42.5-L13)^1.81,0)),0)</f>
        <v>0</v>
      </c>
      <c r="N13" s="188">
        <f t="shared" si="2"/>
        <v>0</v>
      </c>
      <c r="O13" s="174">
        <v>0</v>
      </c>
      <c r="P13" s="187">
        <f aca="true" t="shared" si="6" ref="P13:P30">IF(O13&gt;0,(ROUNDDOWN(0.188807*((O13*100)-210)^1.41,0)),0)</f>
        <v>0</v>
      </c>
      <c r="Q13" s="174">
        <v>0</v>
      </c>
      <c r="R13" s="187">
        <f aca="true" t="shared" si="7" ref="R13:R30">IF(Q13&gt;0,(ROUNDDOWN(15.9803*(Q13-3.8)^1.04,0)),0)</f>
        <v>0</v>
      </c>
      <c r="S13" s="188">
        <f t="shared" si="3"/>
        <v>0</v>
      </c>
      <c r="T13" s="189" t="e">
        <f>(('[1]800 7ΑΘΛΟΥ'!N14*60)+('[1]800 7ΑΘΛΟΥ'!P14)+(('[1]800 7ΑΘΛΟΥ'!R14)/100))</f>
        <v>#REF!</v>
      </c>
      <c r="U13" s="178">
        <v>0</v>
      </c>
      <c r="V13" s="190" t="str">
        <f>'[1]800 7ΑΘΛΟΥ'!O14</f>
        <v>΄</v>
      </c>
      <c r="W13" s="178">
        <v>0</v>
      </c>
      <c r="X13" s="190" t="str">
        <f>'[1]800 7ΑΘΛΟΥ'!Q14</f>
        <v>΄΄</v>
      </c>
      <c r="Y13" s="178">
        <v>0</v>
      </c>
      <c r="Z13" s="187" t="e">
        <f aca="true" t="shared" si="8" ref="Z13:Z30">IF(T13&gt;0,(ROUNDDOWN(0.11193*(254-T13)^1.88,0)),)</f>
        <v>#REF!</v>
      </c>
      <c r="AA13" s="191" t="e">
        <f aca="true" t="shared" si="9" ref="AA13:AA30">SUM(Z13,S13)</f>
        <v>#REF!</v>
      </c>
      <c r="AB13" s="192"/>
    </row>
    <row r="14" spans="1:28" ht="30" customHeight="1" thickBot="1">
      <c r="A14" s="182"/>
      <c r="B14" s="183"/>
      <c r="C14" s="184"/>
      <c r="D14" s="185"/>
      <c r="E14" s="186"/>
      <c r="F14" s="174">
        <v>0</v>
      </c>
      <c r="G14" s="187">
        <f t="shared" si="0"/>
        <v>0</v>
      </c>
      <c r="H14" s="174">
        <v>0</v>
      </c>
      <c r="I14" s="187">
        <f t="shared" si="1"/>
        <v>0</v>
      </c>
      <c r="J14" s="174">
        <v>0</v>
      </c>
      <c r="K14" s="187">
        <f t="shared" si="4"/>
        <v>0</v>
      </c>
      <c r="L14" s="174">
        <v>0</v>
      </c>
      <c r="M14" s="187">
        <f t="shared" si="5"/>
        <v>0</v>
      </c>
      <c r="N14" s="188">
        <f t="shared" si="2"/>
        <v>0</v>
      </c>
      <c r="O14" s="174">
        <v>0</v>
      </c>
      <c r="P14" s="187">
        <f t="shared" si="6"/>
        <v>0</v>
      </c>
      <c r="Q14" s="174">
        <v>0</v>
      </c>
      <c r="R14" s="187">
        <f t="shared" si="7"/>
        <v>0</v>
      </c>
      <c r="S14" s="188">
        <f t="shared" si="3"/>
        <v>0</v>
      </c>
      <c r="T14" s="189" t="e">
        <f>(('[1]800 7ΑΘΛΟΥ'!N15*60)+('[1]800 7ΑΘΛΟΥ'!P15)+(('[1]800 7ΑΘΛΟΥ'!R15)/100))</f>
        <v>#REF!</v>
      </c>
      <c r="U14" s="178">
        <v>0</v>
      </c>
      <c r="V14" s="190" t="str">
        <f>'[1]800 7ΑΘΛΟΥ'!O15</f>
        <v>΄</v>
      </c>
      <c r="W14" s="178">
        <v>0</v>
      </c>
      <c r="X14" s="190" t="str">
        <f>'[1]800 7ΑΘΛΟΥ'!Q15</f>
        <v>΄΄</v>
      </c>
      <c r="Y14" s="178">
        <v>0</v>
      </c>
      <c r="Z14" s="187" t="e">
        <f t="shared" si="8"/>
        <v>#REF!</v>
      </c>
      <c r="AA14" s="191" t="e">
        <f t="shared" si="9"/>
        <v>#REF!</v>
      </c>
      <c r="AB14" s="192"/>
    </row>
    <row r="15" spans="1:28" ht="30" customHeight="1" thickBot="1">
      <c r="A15" s="182"/>
      <c r="B15" s="193"/>
      <c r="C15" s="184"/>
      <c r="D15" s="185"/>
      <c r="E15" s="186"/>
      <c r="F15" s="174">
        <v>0</v>
      </c>
      <c r="G15" s="187">
        <f t="shared" si="0"/>
        <v>0</v>
      </c>
      <c r="H15" s="174">
        <v>0</v>
      </c>
      <c r="I15" s="187">
        <f t="shared" si="1"/>
        <v>0</v>
      </c>
      <c r="J15" s="174">
        <v>0</v>
      </c>
      <c r="K15" s="187">
        <f t="shared" si="4"/>
        <v>0</v>
      </c>
      <c r="L15" s="174">
        <v>0</v>
      </c>
      <c r="M15" s="187">
        <f t="shared" si="5"/>
        <v>0</v>
      </c>
      <c r="N15" s="188">
        <f t="shared" si="2"/>
        <v>0</v>
      </c>
      <c r="O15" s="174">
        <v>0</v>
      </c>
      <c r="P15" s="187">
        <f t="shared" si="6"/>
        <v>0</v>
      </c>
      <c r="Q15" s="174">
        <v>0</v>
      </c>
      <c r="R15" s="187">
        <f t="shared" si="7"/>
        <v>0</v>
      </c>
      <c r="S15" s="188">
        <f t="shared" si="3"/>
        <v>0</v>
      </c>
      <c r="T15" s="189" t="e">
        <f>(('[1]800 7ΑΘΛΟΥ'!N16*60)+('[1]800 7ΑΘΛΟΥ'!P16)+(('[1]800 7ΑΘΛΟΥ'!R16)/100))</f>
        <v>#REF!</v>
      </c>
      <c r="U15" s="178">
        <v>0</v>
      </c>
      <c r="V15" s="190" t="str">
        <f>'[1]800 7ΑΘΛΟΥ'!O16</f>
        <v>΄</v>
      </c>
      <c r="W15" s="178">
        <v>0</v>
      </c>
      <c r="X15" s="190" t="str">
        <f>'[1]800 7ΑΘΛΟΥ'!Q16</f>
        <v>΄΄</v>
      </c>
      <c r="Y15" s="178">
        <v>0</v>
      </c>
      <c r="Z15" s="187" t="e">
        <f t="shared" si="8"/>
        <v>#REF!</v>
      </c>
      <c r="AA15" s="191" t="e">
        <f t="shared" si="9"/>
        <v>#REF!</v>
      </c>
      <c r="AB15" s="192"/>
    </row>
    <row r="16" spans="1:28" ht="30" customHeight="1" thickBot="1">
      <c r="A16" s="182"/>
      <c r="B16" s="183"/>
      <c r="C16" s="184"/>
      <c r="D16" s="185"/>
      <c r="E16" s="186"/>
      <c r="F16" s="174">
        <v>0</v>
      </c>
      <c r="G16" s="187">
        <f t="shared" si="0"/>
        <v>0</v>
      </c>
      <c r="H16" s="174">
        <v>0</v>
      </c>
      <c r="I16" s="187">
        <f t="shared" si="1"/>
        <v>0</v>
      </c>
      <c r="J16" s="174">
        <v>0</v>
      </c>
      <c r="K16" s="187">
        <f t="shared" si="4"/>
        <v>0</v>
      </c>
      <c r="L16" s="174">
        <v>0</v>
      </c>
      <c r="M16" s="187">
        <f t="shared" si="5"/>
        <v>0</v>
      </c>
      <c r="N16" s="188">
        <f t="shared" si="2"/>
        <v>0</v>
      </c>
      <c r="O16" s="174">
        <v>0</v>
      </c>
      <c r="P16" s="187">
        <f t="shared" si="6"/>
        <v>0</v>
      </c>
      <c r="Q16" s="174">
        <v>0</v>
      </c>
      <c r="R16" s="187">
        <f t="shared" si="7"/>
        <v>0</v>
      </c>
      <c r="S16" s="188">
        <f t="shared" si="3"/>
        <v>0</v>
      </c>
      <c r="T16" s="189" t="e">
        <f>(('[1]800 7ΑΘΛΟΥ'!N17*60)+('[1]800 7ΑΘΛΟΥ'!P17)+(('[1]800 7ΑΘΛΟΥ'!R17)/100))</f>
        <v>#REF!</v>
      </c>
      <c r="U16" s="178">
        <v>0</v>
      </c>
      <c r="V16" s="190" t="str">
        <f>'[1]800 7ΑΘΛΟΥ'!O17</f>
        <v>΄</v>
      </c>
      <c r="W16" s="178">
        <v>0</v>
      </c>
      <c r="X16" s="190" t="str">
        <f>'[1]800 7ΑΘΛΟΥ'!Q17</f>
        <v>΄΄</v>
      </c>
      <c r="Y16" s="178">
        <v>0</v>
      </c>
      <c r="Z16" s="187" t="e">
        <f t="shared" si="8"/>
        <v>#REF!</v>
      </c>
      <c r="AA16" s="191" t="e">
        <f t="shared" si="9"/>
        <v>#REF!</v>
      </c>
      <c r="AB16" s="192"/>
    </row>
    <row r="17" spans="1:28" ht="30" customHeight="1" thickBot="1">
      <c r="A17" s="182"/>
      <c r="B17" s="183"/>
      <c r="C17" s="194"/>
      <c r="D17" s="185"/>
      <c r="E17" s="186"/>
      <c r="F17" s="174">
        <v>0</v>
      </c>
      <c r="G17" s="187">
        <f t="shared" si="0"/>
        <v>0</v>
      </c>
      <c r="H17" s="174">
        <v>0</v>
      </c>
      <c r="I17" s="187">
        <f t="shared" si="1"/>
        <v>0</v>
      </c>
      <c r="J17" s="174">
        <v>0</v>
      </c>
      <c r="K17" s="187">
        <f t="shared" si="4"/>
        <v>0</v>
      </c>
      <c r="L17" s="174">
        <v>0</v>
      </c>
      <c r="M17" s="187">
        <f t="shared" si="5"/>
        <v>0</v>
      </c>
      <c r="N17" s="188">
        <f t="shared" si="2"/>
        <v>0</v>
      </c>
      <c r="O17" s="174">
        <v>0</v>
      </c>
      <c r="P17" s="187">
        <f t="shared" si="6"/>
        <v>0</v>
      </c>
      <c r="Q17" s="174">
        <v>0</v>
      </c>
      <c r="R17" s="187">
        <f t="shared" si="7"/>
        <v>0</v>
      </c>
      <c r="S17" s="188">
        <f t="shared" si="3"/>
        <v>0</v>
      </c>
      <c r="T17" s="189" t="e">
        <f>(('[1]800 7ΑΘΛΟΥ'!N18*60)+('[1]800 7ΑΘΛΟΥ'!P18)+(('[1]800 7ΑΘΛΟΥ'!R18)/100))</f>
        <v>#REF!</v>
      </c>
      <c r="U17" s="178">
        <v>0</v>
      </c>
      <c r="V17" s="190" t="str">
        <f>'[1]800 7ΑΘΛΟΥ'!O18</f>
        <v>΄</v>
      </c>
      <c r="W17" s="178">
        <v>0</v>
      </c>
      <c r="X17" s="190" t="str">
        <f>'[1]800 7ΑΘΛΟΥ'!Q18</f>
        <v>΄΄</v>
      </c>
      <c r="Y17" s="178">
        <v>0</v>
      </c>
      <c r="Z17" s="187" t="e">
        <f t="shared" si="8"/>
        <v>#REF!</v>
      </c>
      <c r="AA17" s="191" t="e">
        <f t="shared" si="9"/>
        <v>#REF!</v>
      </c>
      <c r="AB17" s="192"/>
    </row>
    <row r="18" spans="1:28" ht="30" customHeight="1" thickBot="1">
      <c r="A18" s="182"/>
      <c r="B18" s="183"/>
      <c r="C18" s="184"/>
      <c r="D18" s="185"/>
      <c r="E18" s="186"/>
      <c r="F18" s="174">
        <v>0</v>
      </c>
      <c r="G18" s="187">
        <f t="shared" si="0"/>
        <v>0</v>
      </c>
      <c r="H18" s="174">
        <v>0</v>
      </c>
      <c r="I18" s="187">
        <f t="shared" si="1"/>
        <v>0</v>
      </c>
      <c r="J18" s="174">
        <v>0</v>
      </c>
      <c r="K18" s="187">
        <f t="shared" si="4"/>
        <v>0</v>
      </c>
      <c r="L18" s="174">
        <v>0</v>
      </c>
      <c r="M18" s="187">
        <f t="shared" si="5"/>
        <v>0</v>
      </c>
      <c r="N18" s="188">
        <f t="shared" si="2"/>
        <v>0</v>
      </c>
      <c r="O18" s="174">
        <v>0</v>
      </c>
      <c r="P18" s="187">
        <f t="shared" si="6"/>
        <v>0</v>
      </c>
      <c r="Q18" s="174">
        <v>0</v>
      </c>
      <c r="R18" s="187">
        <f t="shared" si="7"/>
        <v>0</v>
      </c>
      <c r="S18" s="188">
        <f t="shared" si="3"/>
        <v>0</v>
      </c>
      <c r="T18" s="189" t="e">
        <f>(('[1]800 7ΑΘΛΟΥ'!N19*60)+('[1]800 7ΑΘΛΟΥ'!P19)+(('[1]800 7ΑΘΛΟΥ'!R19)/100))</f>
        <v>#REF!</v>
      </c>
      <c r="U18" s="178">
        <v>0</v>
      </c>
      <c r="V18" s="190" t="str">
        <f>'[1]800 7ΑΘΛΟΥ'!O19</f>
        <v>΄</v>
      </c>
      <c r="W18" s="178">
        <v>0</v>
      </c>
      <c r="X18" s="190" t="str">
        <f>'[1]800 7ΑΘΛΟΥ'!Q19</f>
        <v>΄΄</v>
      </c>
      <c r="Y18" s="178">
        <v>0</v>
      </c>
      <c r="Z18" s="187" t="e">
        <f t="shared" si="8"/>
        <v>#REF!</v>
      </c>
      <c r="AA18" s="191" t="e">
        <f t="shared" si="9"/>
        <v>#REF!</v>
      </c>
      <c r="AB18" s="192"/>
    </row>
    <row r="19" spans="1:28" ht="30" customHeight="1" thickBot="1">
      <c r="A19" s="182"/>
      <c r="B19" s="183"/>
      <c r="C19" s="37"/>
      <c r="D19" s="185"/>
      <c r="E19" s="186"/>
      <c r="F19" s="174">
        <v>0</v>
      </c>
      <c r="G19" s="187">
        <f t="shared" si="0"/>
        <v>0</v>
      </c>
      <c r="H19" s="174">
        <v>0</v>
      </c>
      <c r="I19" s="187">
        <f t="shared" si="1"/>
        <v>0</v>
      </c>
      <c r="J19" s="174">
        <v>0</v>
      </c>
      <c r="K19" s="187">
        <f t="shared" si="4"/>
        <v>0</v>
      </c>
      <c r="L19" s="174">
        <v>0</v>
      </c>
      <c r="M19" s="187">
        <f t="shared" si="5"/>
        <v>0</v>
      </c>
      <c r="N19" s="188">
        <f t="shared" si="2"/>
        <v>0</v>
      </c>
      <c r="O19" s="174">
        <v>0</v>
      </c>
      <c r="P19" s="187">
        <f t="shared" si="6"/>
        <v>0</v>
      </c>
      <c r="Q19" s="174">
        <v>0</v>
      </c>
      <c r="R19" s="187">
        <f t="shared" si="7"/>
        <v>0</v>
      </c>
      <c r="S19" s="188">
        <f t="shared" si="3"/>
        <v>0</v>
      </c>
      <c r="T19" s="189" t="e">
        <f>(('[1]800 7ΑΘΛΟΥ'!N20*60)+('[1]800 7ΑΘΛΟΥ'!P20)+(('[1]800 7ΑΘΛΟΥ'!R20)/100))</f>
        <v>#REF!</v>
      </c>
      <c r="U19" s="178">
        <v>0</v>
      </c>
      <c r="V19" s="190" t="str">
        <f>'[1]800 7ΑΘΛΟΥ'!O20</f>
        <v>΄</v>
      </c>
      <c r="W19" s="178">
        <v>0</v>
      </c>
      <c r="X19" s="190" t="str">
        <f>'[1]800 7ΑΘΛΟΥ'!Q20</f>
        <v>΄΄</v>
      </c>
      <c r="Y19" s="178">
        <v>0</v>
      </c>
      <c r="Z19" s="187" t="e">
        <f t="shared" si="8"/>
        <v>#REF!</v>
      </c>
      <c r="AA19" s="191" t="e">
        <f t="shared" si="9"/>
        <v>#REF!</v>
      </c>
      <c r="AB19" s="195"/>
    </row>
    <row r="20" spans="1:28" ht="30" customHeight="1" thickBot="1">
      <c r="A20" s="182"/>
      <c r="B20" s="183"/>
      <c r="C20" s="184"/>
      <c r="D20" s="185"/>
      <c r="E20" s="186"/>
      <c r="F20" s="174">
        <v>0</v>
      </c>
      <c r="G20" s="187">
        <f t="shared" si="0"/>
        <v>0</v>
      </c>
      <c r="H20" s="174">
        <v>0</v>
      </c>
      <c r="I20" s="187">
        <f t="shared" si="1"/>
        <v>0</v>
      </c>
      <c r="J20" s="174">
        <v>0</v>
      </c>
      <c r="K20" s="187">
        <f t="shared" si="4"/>
        <v>0</v>
      </c>
      <c r="L20" s="174">
        <v>0</v>
      </c>
      <c r="M20" s="187">
        <f t="shared" si="5"/>
        <v>0</v>
      </c>
      <c r="N20" s="188">
        <f t="shared" si="2"/>
        <v>0</v>
      </c>
      <c r="O20" s="174">
        <v>0</v>
      </c>
      <c r="P20" s="187">
        <f t="shared" si="6"/>
        <v>0</v>
      </c>
      <c r="Q20" s="174">
        <v>0</v>
      </c>
      <c r="R20" s="187">
        <f t="shared" si="7"/>
        <v>0</v>
      </c>
      <c r="S20" s="188">
        <f t="shared" si="3"/>
        <v>0</v>
      </c>
      <c r="T20" s="189" t="e">
        <f>(('[1]800 7ΑΘΛΟΥ'!N21*60)+('[1]800 7ΑΘΛΟΥ'!P21)+(('[1]800 7ΑΘΛΟΥ'!R21)/100))</f>
        <v>#REF!</v>
      </c>
      <c r="U20" s="178">
        <v>0</v>
      </c>
      <c r="V20" s="190" t="str">
        <f>'[1]800 7ΑΘΛΟΥ'!O21</f>
        <v>΄</v>
      </c>
      <c r="W20" s="178">
        <v>0</v>
      </c>
      <c r="X20" s="190" t="str">
        <f>'[1]800 7ΑΘΛΟΥ'!Q21</f>
        <v>΄΄</v>
      </c>
      <c r="Y20" s="178">
        <v>0</v>
      </c>
      <c r="Z20" s="187" t="e">
        <f t="shared" si="8"/>
        <v>#REF!</v>
      </c>
      <c r="AA20" s="191" t="e">
        <f t="shared" si="9"/>
        <v>#REF!</v>
      </c>
      <c r="AB20" s="192"/>
    </row>
    <row r="21" spans="1:28" ht="30" customHeight="1" thickBot="1">
      <c r="A21" s="182"/>
      <c r="B21" s="183"/>
      <c r="C21" s="184"/>
      <c r="D21" s="185"/>
      <c r="E21" s="186"/>
      <c r="F21" s="174">
        <v>0</v>
      </c>
      <c r="G21" s="187">
        <f t="shared" si="0"/>
        <v>0</v>
      </c>
      <c r="H21" s="174">
        <v>0</v>
      </c>
      <c r="I21" s="187">
        <f t="shared" si="1"/>
        <v>0</v>
      </c>
      <c r="J21" s="174">
        <v>0</v>
      </c>
      <c r="K21" s="187">
        <f t="shared" si="4"/>
        <v>0</v>
      </c>
      <c r="L21" s="174">
        <v>0</v>
      </c>
      <c r="M21" s="187">
        <f t="shared" si="5"/>
        <v>0</v>
      </c>
      <c r="N21" s="188">
        <f t="shared" si="2"/>
        <v>0</v>
      </c>
      <c r="O21" s="174">
        <v>0</v>
      </c>
      <c r="P21" s="187">
        <f t="shared" si="6"/>
        <v>0</v>
      </c>
      <c r="Q21" s="174">
        <v>0</v>
      </c>
      <c r="R21" s="187">
        <f t="shared" si="7"/>
        <v>0</v>
      </c>
      <c r="S21" s="188">
        <f t="shared" si="3"/>
        <v>0</v>
      </c>
      <c r="T21" s="189" t="e">
        <f>(('[1]800 7ΑΘΛΟΥ'!N22*60)+('[1]800 7ΑΘΛΟΥ'!P22)+(('[1]800 7ΑΘΛΟΥ'!R22)/100))</f>
        <v>#REF!</v>
      </c>
      <c r="U21" s="178">
        <v>0</v>
      </c>
      <c r="V21" s="190" t="str">
        <f>'[1]800 7ΑΘΛΟΥ'!O22</f>
        <v>΄</v>
      </c>
      <c r="W21" s="178">
        <v>0</v>
      </c>
      <c r="X21" s="190" t="str">
        <f>'[1]800 7ΑΘΛΟΥ'!Q22</f>
        <v>΄΄</v>
      </c>
      <c r="Y21" s="178">
        <v>0</v>
      </c>
      <c r="Z21" s="187" t="e">
        <f t="shared" si="8"/>
        <v>#REF!</v>
      </c>
      <c r="AA21" s="191" t="e">
        <f t="shared" si="9"/>
        <v>#REF!</v>
      </c>
      <c r="AB21" s="192"/>
    </row>
    <row r="22" spans="1:28" ht="30" customHeight="1" thickBot="1">
      <c r="A22" s="182"/>
      <c r="B22" s="183"/>
      <c r="C22" s="194"/>
      <c r="D22" s="185"/>
      <c r="E22" s="186"/>
      <c r="F22" s="174">
        <v>0</v>
      </c>
      <c r="G22" s="187">
        <f t="shared" si="0"/>
        <v>0</v>
      </c>
      <c r="H22" s="174">
        <v>0</v>
      </c>
      <c r="I22" s="187">
        <f t="shared" si="1"/>
        <v>0</v>
      </c>
      <c r="J22" s="174">
        <v>0</v>
      </c>
      <c r="K22" s="187">
        <f t="shared" si="4"/>
        <v>0</v>
      </c>
      <c r="L22" s="174">
        <v>0</v>
      </c>
      <c r="M22" s="187">
        <f t="shared" si="5"/>
        <v>0</v>
      </c>
      <c r="N22" s="188">
        <f t="shared" si="2"/>
        <v>0</v>
      </c>
      <c r="O22" s="174">
        <v>0</v>
      </c>
      <c r="P22" s="187">
        <f t="shared" si="6"/>
        <v>0</v>
      </c>
      <c r="Q22" s="174">
        <v>0</v>
      </c>
      <c r="R22" s="187">
        <f t="shared" si="7"/>
        <v>0</v>
      </c>
      <c r="S22" s="188">
        <f t="shared" si="3"/>
        <v>0</v>
      </c>
      <c r="T22" s="189" t="e">
        <f>(('[1]800 7ΑΘΛΟΥ'!N23*60)+('[1]800 7ΑΘΛΟΥ'!P23)+(('[1]800 7ΑΘΛΟΥ'!R23)/100))</f>
        <v>#REF!</v>
      </c>
      <c r="U22" s="178">
        <v>0</v>
      </c>
      <c r="V22" s="190" t="str">
        <f>'[1]800 7ΑΘΛΟΥ'!O23</f>
        <v>΄</v>
      </c>
      <c r="W22" s="178">
        <v>0</v>
      </c>
      <c r="X22" s="190" t="str">
        <f>'[1]800 7ΑΘΛΟΥ'!Q23</f>
        <v>΄΄</v>
      </c>
      <c r="Y22" s="178">
        <v>0</v>
      </c>
      <c r="Z22" s="187" t="e">
        <f t="shared" si="8"/>
        <v>#REF!</v>
      </c>
      <c r="AA22" s="191" t="e">
        <f t="shared" si="9"/>
        <v>#REF!</v>
      </c>
      <c r="AB22" s="192"/>
    </row>
    <row r="23" spans="1:28" ht="30" customHeight="1" thickBot="1">
      <c r="A23" s="182"/>
      <c r="B23" s="183"/>
      <c r="C23" s="184"/>
      <c r="D23" s="185"/>
      <c r="E23" s="186"/>
      <c r="F23" s="174">
        <v>0</v>
      </c>
      <c r="G23" s="187">
        <f t="shared" si="0"/>
        <v>0</v>
      </c>
      <c r="H23" s="174">
        <v>0</v>
      </c>
      <c r="I23" s="187">
        <f t="shared" si="1"/>
        <v>0</v>
      </c>
      <c r="J23" s="174">
        <v>0</v>
      </c>
      <c r="K23" s="187">
        <f t="shared" si="4"/>
        <v>0</v>
      </c>
      <c r="L23" s="174">
        <v>0</v>
      </c>
      <c r="M23" s="187">
        <f t="shared" si="5"/>
        <v>0</v>
      </c>
      <c r="N23" s="188">
        <f t="shared" si="2"/>
        <v>0</v>
      </c>
      <c r="O23" s="174">
        <v>0</v>
      </c>
      <c r="P23" s="187">
        <f t="shared" si="6"/>
        <v>0</v>
      </c>
      <c r="Q23" s="174">
        <v>0</v>
      </c>
      <c r="R23" s="187">
        <f t="shared" si="7"/>
        <v>0</v>
      </c>
      <c r="S23" s="188">
        <f t="shared" si="3"/>
        <v>0</v>
      </c>
      <c r="T23" s="189" t="e">
        <f>(('[1]800 7ΑΘΛΟΥ'!N24*60)+('[1]800 7ΑΘΛΟΥ'!P24)+(('[1]800 7ΑΘΛΟΥ'!R24)/100))</f>
        <v>#REF!</v>
      </c>
      <c r="U23" s="178">
        <v>0</v>
      </c>
      <c r="V23" s="190" t="str">
        <f>'[1]800 7ΑΘΛΟΥ'!O24</f>
        <v>΄</v>
      </c>
      <c r="W23" s="178">
        <v>0</v>
      </c>
      <c r="X23" s="190" t="str">
        <f>'[1]800 7ΑΘΛΟΥ'!Q24</f>
        <v>΄΄</v>
      </c>
      <c r="Y23" s="178">
        <v>0</v>
      </c>
      <c r="Z23" s="187" t="e">
        <f t="shared" si="8"/>
        <v>#REF!</v>
      </c>
      <c r="AA23" s="191" t="e">
        <f t="shared" si="9"/>
        <v>#REF!</v>
      </c>
      <c r="AB23" s="192"/>
    </row>
    <row r="24" spans="1:28" ht="30" customHeight="1" thickBot="1">
      <c r="A24" s="182"/>
      <c r="B24" s="183"/>
      <c r="C24" s="184"/>
      <c r="D24" s="185"/>
      <c r="E24" s="186"/>
      <c r="F24" s="174">
        <v>0</v>
      </c>
      <c r="G24" s="187">
        <f t="shared" si="0"/>
        <v>0</v>
      </c>
      <c r="H24" s="174">
        <v>0</v>
      </c>
      <c r="I24" s="187">
        <f t="shared" si="1"/>
        <v>0</v>
      </c>
      <c r="J24" s="174">
        <v>0</v>
      </c>
      <c r="K24" s="187">
        <f t="shared" si="4"/>
        <v>0</v>
      </c>
      <c r="L24" s="174">
        <v>0</v>
      </c>
      <c r="M24" s="187">
        <f t="shared" si="5"/>
        <v>0</v>
      </c>
      <c r="N24" s="188">
        <f t="shared" si="2"/>
        <v>0</v>
      </c>
      <c r="O24" s="174">
        <v>0</v>
      </c>
      <c r="P24" s="187">
        <f t="shared" si="6"/>
        <v>0</v>
      </c>
      <c r="Q24" s="174">
        <v>0</v>
      </c>
      <c r="R24" s="187">
        <f t="shared" si="7"/>
        <v>0</v>
      </c>
      <c r="S24" s="188">
        <f t="shared" si="3"/>
        <v>0</v>
      </c>
      <c r="T24" s="189" t="e">
        <f>(('[1]800 7ΑΘΛΟΥ'!N25*60)+('[1]800 7ΑΘΛΟΥ'!P25)+(('[1]800 7ΑΘΛΟΥ'!R25)/100))</f>
        <v>#REF!</v>
      </c>
      <c r="U24" s="178">
        <v>0</v>
      </c>
      <c r="V24" s="190" t="str">
        <f>'[1]800 7ΑΘΛΟΥ'!O25</f>
        <v>΄</v>
      </c>
      <c r="W24" s="178">
        <v>0</v>
      </c>
      <c r="X24" s="190" t="str">
        <f>'[1]800 7ΑΘΛΟΥ'!Q25</f>
        <v>΄΄</v>
      </c>
      <c r="Y24" s="178">
        <v>0</v>
      </c>
      <c r="Z24" s="187" t="e">
        <f t="shared" si="8"/>
        <v>#REF!</v>
      </c>
      <c r="AA24" s="191" t="e">
        <f t="shared" si="9"/>
        <v>#REF!</v>
      </c>
      <c r="AB24" s="192"/>
    </row>
    <row r="25" spans="1:28" ht="30" customHeight="1" thickBot="1">
      <c r="A25" s="182"/>
      <c r="B25" s="183"/>
      <c r="C25" s="184"/>
      <c r="D25" s="185"/>
      <c r="E25" s="186"/>
      <c r="F25" s="174">
        <v>0</v>
      </c>
      <c r="G25" s="187">
        <f t="shared" si="0"/>
        <v>0</v>
      </c>
      <c r="H25" s="174">
        <v>0</v>
      </c>
      <c r="I25" s="187">
        <f t="shared" si="1"/>
        <v>0</v>
      </c>
      <c r="J25" s="174">
        <v>0</v>
      </c>
      <c r="K25" s="187">
        <f t="shared" si="4"/>
        <v>0</v>
      </c>
      <c r="L25" s="174">
        <v>0</v>
      </c>
      <c r="M25" s="187">
        <f t="shared" si="5"/>
        <v>0</v>
      </c>
      <c r="N25" s="188">
        <f t="shared" si="2"/>
        <v>0</v>
      </c>
      <c r="O25" s="174">
        <v>0</v>
      </c>
      <c r="P25" s="187">
        <f t="shared" si="6"/>
        <v>0</v>
      </c>
      <c r="Q25" s="174">
        <v>0</v>
      </c>
      <c r="R25" s="187">
        <f t="shared" si="7"/>
        <v>0</v>
      </c>
      <c r="S25" s="188">
        <f t="shared" si="3"/>
        <v>0</v>
      </c>
      <c r="T25" s="189" t="e">
        <f>(('[1]800 7ΑΘΛΟΥ'!N26*60)+('[1]800 7ΑΘΛΟΥ'!P26)+(('[1]800 7ΑΘΛΟΥ'!R26)/100))</f>
        <v>#REF!</v>
      </c>
      <c r="U25" s="178">
        <v>0</v>
      </c>
      <c r="V25" s="190" t="str">
        <f>'[1]800 7ΑΘΛΟΥ'!O26</f>
        <v>΄</v>
      </c>
      <c r="W25" s="178">
        <v>0</v>
      </c>
      <c r="X25" s="190" t="str">
        <f>'[1]800 7ΑΘΛΟΥ'!Q26</f>
        <v>΄΄</v>
      </c>
      <c r="Y25" s="178">
        <v>0</v>
      </c>
      <c r="Z25" s="187" t="e">
        <f t="shared" si="8"/>
        <v>#REF!</v>
      </c>
      <c r="AA25" s="191" t="e">
        <f t="shared" si="9"/>
        <v>#REF!</v>
      </c>
      <c r="AB25" s="192"/>
    </row>
    <row r="26" spans="1:28" ht="30" customHeight="1" thickBot="1">
      <c r="A26" s="182"/>
      <c r="B26" s="183"/>
      <c r="C26" s="184"/>
      <c r="D26" s="185"/>
      <c r="E26" s="186"/>
      <c r="F26" s="174">
        <v>0</v>
      </c>
      <c r="G26" s="187">
        <f t="shared" si="0"/>
        <v>0</v>
      </c>
      <c r="H26" s="174">
        <v>0</v>
      </c>
      <c r="I26" s="187">
        <f t="shared" si="1"/>
        <v>0</v>
      </c>
      <c r="J26" s="174">
        <v>0</v>
      </c>
      <c r="K26" s="187">
        <f t="shared" si="4"/>
        <v>0</v>
      </c>
      <c r="L26" s="174">
        <v>0</v>
      </c>
      <c r="M26" s="187">
        <f t="shared" si="5"/>
        <v>0</v>
      </c>
      <c r="N26" s="188">
        <f t="shared" si="2"/>
        <v>0</v>
      </c>
      <c r="O26" s="174">
        <v>0</v>
      </c>
      <c r="P26" s="187">
        <f t="shared" si="6"/>
        <v>0</v>
      </c>
      <c r="Q26" s="174">
        <v>0</v>
      </c>
      <c r="R26" s="187">
        <f t="shared" si="7"/>
        <v>0</v>
      </c>
      <c r="S26" s="188">
        <f t="shared" si="3"/>
        <v>0</v>
      </c>
      <c r="T26" s="189" t="e">
        <f>(('[1]800 7ΑΘΛΟΥ'!N27*60)+('[1]800 7ΑΘΛΟΥ'!P27)+(('[1]800 7ΑΘΛΟΥ'!R27)/100))</f>
        <v>#REF!</v>
      </c>
      <c r="U26" s="178">
        <v>0</v>
      </c>
      <c r="V26" s="190" t="str">
        <f>'[1]800 7ΑΘΛΟΥ'!O27</f>
        <v>΄</v>
      </c>
      <c r="W26" s="178">
        <v>0</v>
      </c>
      <c r="X26" s="190" t="str">
        <f>'[1]800 7ΑΘΛΟΥ'!Q27</f>
        <v>΄΄</v>
      </c>
      <c r="Y26" s="178">
        <v>0</v>
      </c>
      <c r="Z26" s="187" t="e">
        <f t="shared" si="8"/>
        <v>#REF!</v>
      </c>
      <c r="AA26" s="191" t="e">
        <f t="shared" si="9"/>
        <v>#REF!</v>
      </c>
      <c r="AB26" s="192"/>
    </row>
    <row r="27" spans="1:28" ht="30" customHeight="1" thickBot="1">
      <c r="A27" s="182"/>
      <c r="B27" s="183"/>
      <c r="C27" s="184"/>
      <c r="D27" s="185"/>
      <c r="E27" s="186"/>
      <c r="F27" s="174">
        <v>0</v>
      </c>
      <c r="G27" s="187">
        <f t="shared" si="0"/>
        <v>0</v>
      </c>
      <c r="H27" s="174">
        <v>0</v>
      </c>
      <c r="I27" s="187">
        <f t="shared" si="1"/>
        <v>0</v>
      </c>
      <c r="J27" s="174">
        <v>0</v>
      </c>
      <c r="K27" s="187">
        <f t="shared" si="4"/>
        <v>0</v>
      </c>
      <c r="L27" s="174">
        <v>0</v>
      </c>
      <c r="M27" s="187">
        <f t="shared" si="5"/>
        <v>0</v>
      </c>
      <c r="N27" s="188">
        <f t="shared" si="2"/>
        <v>0</v>
      </c>
      <c r="O27" s="174">
        <v>0</v>
      </c>
      <c r="P27" s="187">
        <f t="shared" si="6"/>
        <v>0</v>
      </c>
      <c r="Q27" s="174">
        <v>0</v>
      </c>
      <c r="R27" s="187">
        <f t="shared" si="7"/>
        <v>0</v>
      </c>
      <c r="S27" s="188">
        <f t="shared" si="3"/>
        <v>0</v>
      </c>
      <c r="T27" s="189" t="e">
        <f>(('[1]800 7ΑΘΛΟΥ'!N28*60)+('[1]800 7ΑΘΛΟΥ'!P28)+(('[1]800 7ΑΘΛΟΥ'!R28)/100))</f>
        <v>#REF!</v>
      </c>
      <c r="U27" s="178">
        <v>0</v>
      </c>
      <c r="V27" s="190" t="str">
        <f>'[1]800 7ΑΘΛΟΥ'!O28</f>
        <v>΄</v>
      </c>
      <c r="W27" s="178">
        <v>0</v>
      </c>
      <c r="X27" s="190" t="str">
        <f>'[1]800 7ΑΘΛΟΥ'!Q28</f>
        <v>΄΄</v>
      </c>
      <c r="Y27" s="178">
        <v>0</v>
      </c>
      <c r="Z27" s="187" t="e">
        <f t="shared" si="8"/>
        <v>#REF!</v>
      </c>
      <c r="AA27" s="191" t="e">
        <f t="shared" si="9"/>
        <v>#REF!</v>
      </c>
      <c r="AB27" s="196"/>
    </row>
    <row r="28" spans="1:28" ht="30" customHeight="1" thickBot="1">
      <c r="A28" s="197"/>
      <c r="B28" s="183"/>
      <c r="C28" s="184"/>
      <c r="D28" s="198"/>
      <c r="E28" s="199"/>
      <c r="F28" s="174">
        <v>0</v>
      </c>
      <c r="G28" s="200">
        <f>IF(F28&gt;0,(ROUNDDOWN(9.23076*(26.7-F28)^1.835,0)),0)</f>
        <v>0</v>
      </c>
      <c r="H28" s="174">
        <v>0</v>
      </c>
      <c r="I28" s="200">
        <f>IF(H28&gt;0,(ROUNDDOWN(1.84523*((H28*100)-75)^1.348,0)),0)</f>
        <v>0</v>
      </c>
      <c r="J28" s="174">
        <v>0</v>
      </c>
      <c r="K28" s="200">
        <f>IF(J28&gt;0,(ROUNDDOWN(56.0211*(J28-1.5)^1.05,0)),0)</f>
        <v>0</v>
      </c>
      <c r="L28" s="174">
        <v>0</v>
      </c>
      <c r="M28" s="200">
        <f>IF(L28&gt;0,(ROUNDDOWN(4.99087*(42.5-L28)^1.81,0)),0)</f>
        <v>0</v>
      </c>
      <c r="N28" s="201">
        <f>G28+I28+K28+M28</f>
        <v>0</v>
      </c>
      <c r="O28" s="174">
        <v>0</v>
      </c>
      <c r="P28" s="200">
        <f>IF(O28&gt;0,(ROUNDDOWN(0.188807*((O28*100)-210)^1.41,0)),0)</f>
        <v>0</v>
      </c>
      <c r="Q28" s="174">
        <v>0</v>
      </c>
      <c r="R28" s="200">
        <f>IF(Q28&gt;0,(ROUNDDOWN(15.9803*(Q28-3.8)^1.04,0)),0)</f>
        <v>0</v>
      </c>
      <c r="S28" s="201">
        <f>SUM(N28,P28,R28,)</f>
        <v>0</v>
      </c>
      <c r="T28" s="202" t="e">
        <f>(('[1]800 7ΑΘΛΟΥ'!N28*60)+('[1]800 7ΑΘΛΟΥ'!P28)+(('[1]800 7ΑΘΛΟΥ'!R28)/100))</f>
        <v>#REF!</v>
      </c>
      <c r="U28" s="178">
        <v>0</v>
      </c>
      <c r="V28" s="203" t="str">
        <f>'[1]800 7ΑΘΛΟΥ'!O28</f>
        <v>΄</v>
      </c>
      <c r="W28" s="178">
        <v>0</v>
      </c>
      <c r="X28" s="203" t="str">
        <f>'[1]800 7ΑΘΛΟΥ'!Q28</f>
        <v>΄΄</v>
      </c>
      <c r="Y28" s="178">
        <v>0</v>
      </c>
      <c r="Z28" s="200" t="e">
        <f>IF(T28&gt;0,(ROUNDDOWN(0.11193*(254-T28)^1.88,0)),)</f>
        <v>#REF!</v>
      </c>
      <c r="AA28" s="204" t="e">
        <f>SUM(Z28,S28)</f>
        <v>#REF!</v>
      </c>
      <c r="AB28" s="205"/>
    </row>
    <row r="29" spans="1:28" ht="30" customHeight="1" thickBot="1">
      <c r="A29" s="197"/>
      <c r="B29" s="206"/>
      <c r="C29" s="206"/>
      <c r="D29" s="198"/>
      <c r="E29" s="199"/>
      <c r="F29" s="174">
        <v>0</v>
      </c>
      <c r="G29" s="187">
        <f>IF(F29&gt;0,(ROUNDDOWN(9.23076*(26.7-F29)^1.835,0)),0)</f>
        <v>0</v>
      </c>
      <c r="H29" s="174">
        <v>0</v>
      </c>
      <c r="I29" s="187">
        <f>IF(H29&gt;0,(ROUNDDOWN(1.84523*((H29*100)-75)^1.348,0)),0)</f>
        <v>0</v>
      </c>
      <c r="J29" s="174">
        <v>0</v>
      </c>
      <c r="K29" s="187">
        <f>IF(J29&gt;0,(ROUNDDOWN(56.0211*(J29-1.5)^1.05,0)),0)</f>
        <v>0</v>
      </c>
      <c r="L29" s="174">
        <v>0</v>
      </c>
      <c r="M29" s="187">
        <f>IF(L29&gt;0,(ROUNDDOWN(4.99087*(42.5-L29)^1.81,0)),0)</f>
        <v>0</v>
      </c>
      <c r="N29" s="188">
        <f>G29+I29+K29+M29</f>
        <v>0</v>
      </c>
      <c r="O29" s="174">
        <v>0</v>
      </c>
      <c r="P29" s="187">
        <f>IF(O29&gt;0,(ROUNDDOWN(0.188807*((O29*100)-210)^1.41,0)),0)</f>
        <v>0</v>
      </c>
      <c r="Q29" s="174">
        <v>0</v>
      </c>
      <c r="R29" s="187">
        <f>IF(Q29&gt;0,(ROUNDDOWN(15.9803*(Q29-3.8)^1.04,0)),0)</f>
        <v>0</v>
      </c>
      <c r="S29" s="188">
        <f>SUM(N29,P29,R29,)</f>
        <v>0</v>
      </c>
      <c r="T29" s="189" t="e">
        <f>(('[1]800 7ΑΘΛΟΥ'!N28*60)+('[1]800 7ΑΘΛΟΥ'!P28)+(('[1]800 7ΑΘΛΟΥ'!R28)/100))</f>
        <v>#REF!</v>
      </c>
      <c r="U29" s="178">
        <v>0</v>
      </c>
      <c r="V29" s="190" t="str">
        <f>'[1]800 7ΑΘΛΟΥ'!O28</f>
        <v>΄</v>
      </c>
      <c r="W29" s="178">
        <v>0</v>
      </c>
      <c r="X29" s="190" t="str">
        <f>'[1]800 7ΑΘΛΟΥ'!Q28</f>
        <v>΄΄</v>
      </c>
      <c r="Y29" s="178">
        <v>0</v>
      </c>
      <c r="Z29" s="187" t="e">
        <f>IF(T29&gt;0,(ROUNDDOWN(0.11193*(254-T29)^1.88,0)),)</f>
        <v>#REF!</v>
      </c>
      <c r="AA29" s="191" t="e">
        <f>SUM(Z29,S29)</f>
        <v>#REF!</v>
      </c>
      <c r="AB29" s="192"/>
    </row>
    <row r="30" spans="1:28" ht="30" customHeight="1" thickBot="1">
      <c r="A30" s="258"/>
      <c r="B30" s="207"/>
      <c r="C30" s="207"/>
      <c r="D30" s="259"/>
      <c r="E30" s="260"/>
      <c r="F30" s="174">
        <v>0</v>
      </c>
      <c r="G30" s="208">
        <f t="shared" si="0"/>
        <v>0</v>
      </c>
      <c r="H30" s="174">
        <v>0</v>
      </c>
      <c r="I30" s="208">
        <f t="shared" si="1"/>
        <v>0</v>
      </c>
      <c r="J30" s="174">
        <v>0</v>
      </c>
      <c r="K30" s="208">
        <f t="shared" si="4"/>
        <v>0</v>
      </c>
      <c r="L30" s="174">
        <v>0</v>
      </c>
      <c r="M30" s="208">
        <f t="shared" si="5"/>
        <v>0</v>
      </c>
      <c r="N30" s="209">
        <f t="shared" si="2"/>
        <v>0</v>
      </c>
      <c r="O30" s="174">
        <v>0</v>
      </c>
      <c r="P30" s="208">
        <f t="shared" si="6"/>
        <v>0</v>
      </c>
      <c r="Q30" s="174">
        <v>0</v>
      </c>
      <c r="R30" s="208">
        <f t="shared" si="7"/>
        <v>0</v>
      </c>
      <c r="S30" s="209">
        <f t="shared" si="3"/>
        <v>0</v>
      </c>
      <c r="T30" s="210" t="e">
        <f>(('[1]800 7ΑΘΛΟΥ'!N29*60)+('[1]800 7ΑΘΛΟΥ'!P29)+(('[1]800 7ΑΘΛΟΥ'!R29)/100))</f>
        <v>#REF!</v>
      </c>
      <c r="U30" s="178">
        <v>0</v>
      </c>
      <c r="V30" s="211" t="str">
        <f>'[1]800 7ΑΘΛΟΥ'!O29</f>
        <v>΄</v>
      </c>
      <c r="W30" s="178">
        <v>0</v>
      </c>
      <c r="X30" s="211" t="str">
        <f>'[1]800 7ΑΘΛΟΥ'!Q29</f>
        <v>΄΄</v>
      </c>
      <c r="Y30" s="178">
        <v>0</v>
      </c>
      <c r="Z30" s="208" t="e">
        <f t="shared" si="8"/>
        <v>#REF!</v>
      </c>
      <c r="AA30" s="212" t="e">
        <f t="shared" si="9"/>
        <v>#REF!</v>
      </c>
      <c r="AB30" s="213"/>
    </row>
    <row r="31" spans="1:28" s="4" customFormat="1" ht="16.5" customHeight="1">
      <c r="A31" s="51"/>
      <c r="B31" s="214" t="s">
        <v>22</v>
      </c>
      <c r="C31" s="53"/>
      <c r="D31" s="53"/>
      <c r="E31" s="214"/>
      <c r="F31" s="214"/>
      <c r="G31" s="53"/>
      <c r="H31" s="54"/>
      <c r="I31" s="54"/>
      <c r="J31" s="54"/>
      <c r="K31" s="54"/>
      <c r="L31" s="214" t="s">
        <v>23</v>
      </c>
      <c r="M31" s="215"/>
      <c r="N31" s="215"/>
      <c r="O31" s="216"/>
      <c r="P31" s="57"/>
      <c r="Q31" s="58"/>
      <c r="R31" s="215"/>
      <c r="S31" s="215"/>
      <c r="T31" s="215"/>
      <c r="U31" s="215" t="s">
        <v>24</v>
      </c>
      <c r="V31" s="215"/>
      <c r="W31" s="215"/>
      <c r="X31" s="216"/>
      <c r="Y31" s="57"/>
      <c r="Z31" s="58"/>
      <c r="AA31" s="60"/>
      <c r="AB31" s="60"/>
    </row>
    <row r="32" spans="1:28" s="4" customFormat="1" ht="19.5" customHeight="1">
      <c r="A32" s="51"/>
      <c r="B32" s="51"/>
      <c r="C32" s="53"/>
      <c r="D32" s="53"/>
      <c r="E32" s="53"/>
      <c r="F32" s="53"/>
      <c r="G32" s="53"/>
      <c r="H32" s="51"/>
      <c r="I32" s="51"/>
      <c r="J32" s="51"/>
      <c r="K32" s="51"/>
      <c r="L32" s="53"/>
      <c r="M32" s="51"/>
      <c r="N32" s="51"/>
      <c r="O32" s="51"/>
      <c r="P32" s="524"/>
      <c r="Q32" s="524"/>
      <c r="R32" s="51"/>
      <c r="S32" s="51"/>
      <c r="T32" s="51"/>
      <c r="U32" s="51"/>
      <c r="V32" s="51"/>
      <c r="W32" s="51"/>
      <c r="X32" s="51"/>
      <c r="Y32" s="524" t="s">
        <v>25</v>
      </c>
      <c r="Z32" s="524"/>
      <c r="AA32" s="524"/>
      <c r="AB32" s="524"/>
    </row>
    <row r="33" spans="1:28" s="4" customFormat="1" ht="19.5" customHeight="1">
      <c r="A33" s="524" t="s">
        <v>26</v>
      </c>
      <c r="B33" s="524"/>
      <c r="C33" s="60"/>
      <c r="D33" s="60"/>
      <c r="E33" s="51"/>
      <c r="F33" s="51"/>
      <c r="G33" s="58"/>
      <c r="H33" s="60"/>
      <c r="I33" s="60"/>
      <c r="J33" s="60"/>
      <c r="K33" s="60"/>
      <c r="L33" s="51" t="s">
        <v>26</v>
      </c>
      <c r="M33" s="60"/>
      <c r="N33" s="60"/>
      <c r="O33" s="60"/>
      <c r="P33" s="524"/>
      <c r="Q33" s="524"/>
      <c r="R33" s="60"/>
      <c r="S33" s="60"/>
      <c r="T33" s="60"/>
      <c r="U33" s="60"/>
      <c r="V33" s="60"/>
      <c r="W33" s="60"/>
      <c r="X33" s="60"/>
      <c r="Y33" s="54" t="s">
        <v>25</v>
      </c>
      <c r="Z33" s="54"/>
      <c r="AA33" s="60"/>
      <c r="AB33" s="60"/>
    </row>
    <row r="34" spans="1:28" s="4" customFormat="1" ht="19.5" customHeight="1">
      <c r="A34" s="519"/>
      <c r="B34" s="519"/>
      <c r="C34" s="60"/>
      <c r="D34" s="60"/>
      <c r="E34" s="51"/>
      <c r="F34" s="51"/>
      <c r="G34" s="58"/>
      <c r="H34" s="60"/>
      <c r="I34" s="60"/>
      <c r="J34" s="60"/>
      <c r="K34" s="60"/>
      <c r="L34" s="51" t="s">
        <v>28</v>
      </c>
      <c r="M34" s="60"/>
      <c r="N34" s="60"/>
      <c r="O34" s="60"/>
      <c r="P34" s="51"/>
      <c r="Q34" s="58"/>
      <c r="R34" s="60"/>
      <c r="S34" s="60"/>
      <c r="T34" s="60"/>
      <c r="U34" s="60"/>
      <c r="V34" s="60"/>
      <c r="W34" s="60"/>
      <c r="X34" s="60"/>
      <c r="Y34" s="51"/>
      <c r="Z34" s="58"/>
      <c r="AA34" s="60"/>
      <c r="AB34" s="60"/>
    </row>
    <row r="35" spans="1:28" s="4" customFormat="1" ht="19.5" customHeight="1">
      <c r="A35" s="519"/>
      <c r="B35" s="519"/>
      <c r="C35" s="60"/>
      <c r="D35" s="60"/>
      <c r="E35" s="51"/>
      <c r="F35" s="51"/>
      <c r="G35" s="58"/>
      <c r="H35" s="60"/>
      <c r="I35" s="60"/>
      <c r="J35" s="60"/>
      <c r="K35" s="60"/>
      <c r="L35" s="60"/>
      <c r="M35" s="60"/>
      <c r="N35" s="60"/>
      <c r="O35" s="60"/>
      <c r="P35" s="524"/>
      <c r="Q35" s="524"/>
      <c r="R35" s="60"/>
      <c r="S35" s="60"/>
      <c r="T35" s="60"/>
      <c r="U35" s="60"/>
      <c r="V35" s="60"/>
      <c r="W35" s="60"/>
      <c r="X35" s="60"/>
      <c r="Y35" s="54" t="s">
        <v>25</v>
      </c>
      <c r="Z35" s="54"/>
      <c r="AA35" s="60"/>
      <c r="AB35" s="60"/>
    </row>
    <row r="36" spans="1:28" s="4" customFormat="1" ht="19.5" customHeight="1">
      <c r="A36" s="565"/>
      <c r="B36" s="565"/>
      <c r="C36" s="60"/>
      <c r="D36" s="60"/>
      <c r="E36" s="51"/>
      <c r="F36" s="51"/>
      <c r="G36" s="58"/>
      <c r="H36" s="60"/>
      <c r="I36" s="60"/>
      <c r="J36" s="60"/>
      <c r="K36" s="60"/>
      <c r="L36" s="217" t="s">
        <v>0</v>
      </c>
      <c r="M36" s="60"/>
      <c r="N36" s="60"/>
      <c r="O36" s="60"/>
      <c r="P36" s="51"/>
      <c r="Q36" s="58"/>
      <c r="R36" s="60"/>
      <c r="S36" s="60"/>
      <c r="T36" s="60"/>
      <c r="U36" s="60"/>
      <c r="V36" s="60"/>
      <c r="W36" s="60"/>
      <c r="X36" s="60"/>
      <c r="Y36" s="51"/>
      <c r="Z36" s="58" t="s">
        <v>28</v>
      </c>
      <c r="AA36" s="60"/>
      <c r="AB36" s="60"/>
    </row>
    <row r="37" spans="1:30" s="4" customFormat="1" ht="19.5" customHeight="1">
      <c r="A37" s="565"/>
      <c r="B37" s="565"/>
      <c r="C37" s="588" t="s">
        <v>1257</v>
      </c>
      <c r="D37" s="588"/>
      <c r="E37" s="588"/>
      <c r="F37" s="58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58"/>
      <c r="T37" s="60"/>
      <c r="U37" s="60"/>
      <c r="V37" s="60"/>
      <c r="W37" s="60"/>
      <c r="X37" s="60"/>
      <c r="Y37" s="60"/>
      <c r="Z37" s="60"/>
      <c r="AA37" s="60"/>
      <c r="AB37" s="60"/>
      <c r="AC37" s="159" t="s">
        <v>0</v>
      </c>
      <c r="AD37" s="60"/>
    </row>
    <row r="38" spans="3:30" ht="15.75">
      <c r="C38" s="589" t="s">
        <v>1</v>
      </c>
      <c r="D38" s="589"/>
      <c r="E38" s="589"/>
      <c r="F38" s="589"/>
      <c r="G38" s="2"/>
      <c r="H38" s="2"/>
      <c r="I38" s="2"/>
      <c r="J38" s="2"/>
      <c r="K38" s="2"/>
      <c r="L38" s="2"/>
      <c r="M38" s="2"/>
      <c r="N38" s="2"/>
      <c r="O38" s="2"/>
      <c r="P38" s="2"/>
      <c r="Q38" s="457" t="s">
        <v>420</v>
      </c>
      <c r="R38" s="2"/>
      <c r="S38" s="1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3:30" ht="26.25">
      <c r="C39" s="589"/>
      <c r="D39" s="589"/>
      <c r="E39" s="589"/>
      <c r="F39" s="589"/>
      <c r="G39" s="8"/>
      <c r="H39" s="1"/>
      <c r="I39" s="1"/>
      <c r="J39" s="8" t="s">
        <v>47</v>
      </c>
      <c r="K39" s="8"/>
      <c r="L39" s="1"/>
      <c r="M39" s="1"/>
      <c r="N39" s="9"/>
      <c r="O39" s="9"/>
      <c r="P39" s="9"/>
      <c r="Q39" s="1"/>
      <c r="R39" s="10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30" ht="26.25">
      <c r="C40" s="161"/>
      <c r="D40" s="161"/>
      <c r="E40" s="8"/>
      <c r="F40" s="8"/>
      <c r="G40" s="1"/>
      <c r="H40" s="1"/>
      <c r="I40" s="1"/>
      <c r="J40" s="1"/>
      <c r="K40" s="1"/>
      <c r="L40" s="1"/>
      <c r="M40" s="1"/>
      <c r="N40" s="9"/>
      <c r="O40" s="9"/>
      <c r="P40" s="9"/>
      <c r="Q40" s="1"/>
      <c r="R40" s="1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30" ht="26.25">
      <c r="C41" s="12"/>
      <c r="D41" s="12"/>
      <c r="E41" s="162"/>
      <c r="F41" s="162"/>
      <c r="G41" s="583" t="s">
        <v>72</v>
      </c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1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3:30" ht="27" thickBot="1">
      <c r="C42" s="12"/>
      <c r="D42" s="12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  <c r="S42" s="1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3:30" ht="21.75" thickBot="1">
      <c r="C43" s="584" t="s">
        <v>43</v>
      </c>
      <c r="D43" s="585"/>
      <c r="E43" s="585"/>
      <c r="F43" s="585"/>
      <c r="G43" s="585"/>
      <c r="H43" s="163"/>
      <c r="I43" s="163"/>
      <c r="J43" s="163"/>
      <c r="K43" s="163"/>
      <c r="L43" s="586" t="s">
        <v>419</v>
      </c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163"/>
      <c r="Y43" s="163"/>
      <c r="Z43" s="163"/>
      <c r="AA43" s="163"/>
      <c r="AB43" s="163"/>
      <c r="AC43" s="164" t="s">
        <v>411</v>
      </c>
      <c r="AD43" s="165"/>
    </row>
    <row r="44" spans="3:30" ht="19.5" thickBot="1">
      <c r="C44" s="512" t="s">
        <v>48</v>
      </c>
      <c r="D44" s="513"/>
      <c r="E44" s="513"/>
      <c r="F44" s="513"/>
      <c r="G44" s="513"/>
      <c r="H44" s="163"/>
      <c r="I44" s="163"/>
      <c r="J44" s="163"/>
      <c r="K44" s="163"/>
      <c r="L44" s="586" t="s">
        <v>1258</v>
      </c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163"/>
      <c r="Y44" s="163"/>
      <c r="Z44" s="163"/>
      <c r="AA44" s="163"/>
      <c r="AB44" s="163"/>
      <c r="AC44" s="166"/>
      <c r="AD44" s="167"/>
    </row>
    <row r="45" spans="3:30" ht="19.5" thickBot="1">
      <c r="C45" s="587" t="s">
        <v>1259</v>
      </c>
      <c r="D45" s="586"/>
      <c r="E45" s="586"/>
      <c r="F45" s="586"/>
      <c r="G45" s="586"/>
      <c r="H45" s="163"/>
      <c r="I45" s="163"/>
      <c r="J45" s="163"/>
      <c r="K45" s="163"/>
      <c r="L45" s="586" t="s">
        <v>45</v>
      </c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163"/>
      <c r="Y45" s="163"/>
      <c r="Z45" s="163"/>
      <c r="AA45" s="163"/>
      <c r="AB45" s="163"/>
      <c r="AC45" s="166"/>
      <c r="AD45" s="167"/>
    </row>
    <row r="46" spans="3:30" ht="12.75">
      <c r="C46" s="580" t="s">
        <v>49</v>
      </c>
      <c r="D46" s="582" t="s">
        <v>10</v>
      </c>
      <c r="E46" s="580" t="s">
        <v>11</v>
      </c>
      <c r="F46" s="168"/>
      <c r="G46" s="573" t="s">
        <v>50</v>
      </c>
      <c r="H46" s="566" t="s">
        <v>51</v>
      </c>
      <c r="I46" s="570" t="s">
        <v>52</v>
      </c>
      <c r="J46" s="566" t="s">
        <v>53</v>
      </c>
      <c r="K46" s="570" t="s">
        <v>52</v>
      </c>
      <c r="L46" s="566" t="s">
        <v>54</v>
      </c>
      <c r="M46" s="570" t="s">
        <v>52</v>
      </c>
      <c r="N46" s="566" t="s">
        <v>55</v>
      </c>
      <c r="O46" s="570" t="s">
        <v>52</v>
      </c>
      <c r="P46" s="574" t="s">
        <v>56</v>
      </c>
      <c r="Q46" s="576" t="s">
        <v>57</v>
      </c>
      <c r="R46" s="570" t="s">
        <v>52</v>
      </c>
      <c r="S46" s="576" t="s">
        <v>58</v>
      </c>
      <c r="T46" s="570" t="s">
        <v>52</v>
      </c>
      <c r="U46" s="578" t="s">
        <v>80</v>
      </c>
      <c r="V46" s="566" t="s">
        <v>59</v>
      </c>
      <c r="W46" s="567" t="s">
        <v>59</v>
      </c>
      <c r="X46" s="568"/>
      <c r="Y46" s="568"/>
      <c r="Z46" s="568"/>
      <c r="AA46" s="569"/>
      <c r="AB46" s="570" t="s">
        <v>52</v>
      </c>
      <c r="AC46" s="572" t="s">
        <v>60</v>
      </c>
      <c r="AD46" s="573" t="s">
        <v>61</v>
      </c>
    </row>
    <row r="47" spans="3:30" ht="23.25" thickBot="1">
      <c r="C47" s="581"/>
      <c r="D47" s="582"/>
      <c r="E47" s="581"/>
      <c r="F47" s="168" t="s">
        <v>62</v>
      </c>
      <c r="G47" s="573"/>
      <c r="H47" s="566"/>
      <c r="I47" s="571"/>
      <c r="J47" s="566"/>
      <c r="K47" s="571"/>
      <c r="L47" s="579"/>
      <c r="M47" s="571"/>
      <c r="N47" s="566"/>
      <c r="O47" s="571"/>
      <c r="P47" s="575"/>
      <c r="Q47" s="577"/>
      <c r="R47" s="571"/>
      <c r="S47" s="577"/>
      <c r="T47" s="571"/>
      <c r="U47" s="578"/>
      <c r="V47" s="566"/>
      <c r="W47" s="567"/>
      <c r="X47" s="568"/>
      <c r="Y47" s="568"/>
      <c r="Z47" s="568"/>
      <c r="AA47" s="569"/>
      <c r="AB47" s="571"/>
      <c r="AC47" s="572"/>
      <c r="AD47" s="573"/>
    </row>
    <row r="48" spans="3:30" ht="19.5" thickBot="1">
      <c r="C48" s="169"/>
      <c r="D48" s="405" t="s">
        <v>1260</v>
      </c>
      <c r="E48" s="405" t="s">
        <v>403</v>
      </c>
      <c r="F48" s="458"/>
      <c r="G48" s="459"/>
      <c r="H48" s="460">
        <v>16.48</v>
      </c>
      <c r="I48" s="461">
        <f aca="true" t="shared" si="10" ref="I48:I66">IF(H48&gt;0,(ROUNDDOWN(9.23076*(26.7-H48)^1.835,0)),0)</f>
        <v>657</v>
      </c>
      <c r="J48" s="462">
        <v>1.29</v>
      </c>
      <c r="K48" s="461">
        <f aca="true" t="shared" si="11" ref="K48:K66">IF(J48&gt;0,(ROUNDDOWN(1.84523*((J48*100)-75)^1.348,0)),0)</f>
        <v>399</v>
      </c>
      <c r="L48" s="462">
        <v>10.83</v>
      </c>
      <c r="M48" s="461">
        <f>IF(L48&gt;0,(ROUNDDOWN(56.0211*(L48-1.5)^1.05,0)),0)</f>
        <v>584</v>
      </c>
      <c r="N48" s="462">
        <v>28.77</v>
      </c>
      <c r="O48" s="461">
        <f>IF(N48&gt;0,(ROUNDDOWN(4.99087*(42.5-N48)^1.81,0)),0)</f>
        <v>571</v>
      </c>
      <c r="P48" s="463">
        <f aca="true" t="shared" si="12" ref="P48:P66">I48+K48+M48+O48</f>
        <v>2211</v>
      </c>
      <c r="Q48" s="462">
        <v>0</v>
      </c>
      <c r="R48" s="461">
        <f>IF(Q48&gt;0,(ROUNDDOWN(0.188807*((Q48*100)-210)^1.41,0)),0)</f>
        <v>0</v>
      </c>
      <c r="S48" s="462">
        <v>0</v>
      </c>
      <c r="T48" s="461">
        <f>IF(S48&gt;0,(ROUNDDOWN(15.9803*(S48-3.8)^1.04,0)),0)</f>
        <v>0</v>
      </c>
      <c r="U48" s="463">
        <f aca="true" t="shared" si="13" ref="U48:U66">SUM(P48,R48,T48,)</f>
        <v>2211</v>
      </c>
      <c r="V48" s="464">
        <f>((W48*60)+Y48+(AA48/100))</f>
        <v>0</v>
      </c>
      <c r="W48" s="465">
        <v>0</v>
      </c>
      <c r="X48" s="466" t="e">
        <f>'[2]800 7ΑΘΛΟΥ'!Q49</f>
        <v>#REF!</v>
      </c>
      <c r="Y48" s="467">
        <v>0</v>
      </c>
      <c r="Z48" s="466" t="e">
        <f>'[2]800 7ΑΘΛΟΥ'!S49</f>
        <v>#REF!</v>
      </c>
      <c r="AA48" s="467">
        <v>0</v>
      </c>
      <c r="AB48" s="461">
        <f>IF(V48&gt;0,(ROUNDDOWN(0.11193*(254-V48)^1.88,0)),)</f>
        <v>0</v>
      </c>
      <c r="AC48" s="468">
        <f>SUM(AB48,U48)</f>
        <v>2211</v>
      </c>
      <c r="AD48" s="181"/>
    </row>
    <row r="49" spans="3:30" ht="19.5" thickBot="1">
      <c r="C49" s="182"/>
      <c r="D49" s="405" t="s">
        <v>1261</v>
      </c>
      <c r="E49" s="405" t="s">
        <v>882</v>
      </c>
      <c r="F49" s="469"/>
      <c r="G49" s="470"/>
      <c r="H49" s="471">
        <v>16.37</v>
      </c>
      <c r="I49" s="472">
        <f t="shared" si="10"/>
        <v>670</v>
      </c>
      <c r="J49" s="473">
        <v>1.43</v>
      </c>
      <c r="K49" s="472">
        <f t="shared" si="11"/>
        <v>544</v>
      </c>
      <c r="L49" s="473">
        <v>7.25</v>
      </c>
      <c r="M49" s="472">
        <f aca="true" t="shared" si="14" ref="M49:M66">IF(L49&gt;0,(ROUNDDOWN(56.0211*(L49-1.5)^1.05,0)),0)</f>
        <v>351</v>
      </c>
      <c r="N49" s="473">
        <v>28.34</v>
      </c>
      <c r="O49" s="472">
        <f aca="true" t="shared" si="15" ref="O49:O66">IF(N49&gt;0,(ROUNDDOWN(4.99087*(42.5-N49)^1.81,0)),0)</f>
        <v>604</v>
      </c>
      <c r="P49" s="474">
        <f t="shared" si="12"/>
        <v>2169</v>
      </c>
      <c r="Q49" s="473">
        <v>0</v>
      </c>
      <c r="R49" s="472">
        <f aca="true" t="shared" si="16" ref="R49:R66">IF(Q49&gt;0,(ROUNDDOWN(0.188807*((Q49*100)-210)^1.41,0)),0)</f>
        <v>0</v>
      </c>
      <c r="S49" s="473">
        <v>0</v>
      </c>
      <c r="T49" s="472">
        <f aca="true" t="shared" si="17" ref="T49:T66">IF(S49&gt;0,(ROUNDDOWN(15.9803*(S49-3.8)^1.04,0)),0)</f>
        <v>0</v>
      </c>
      <c r="U49" s="474">
        <f t="shared" si="13"/>
        <v>2169</v>
      </c>
      <c r="V49" s="464">
        <f aca="true" t="shared" si="18" ref="V49:V66">((W49*60)+Y49+(AA49/100))</f>
        <v>0</v>
      </c>
      <c r="W49" s="465">
        <v>0</v>
      </c>
      <c r="X49" s="475" t="e">
        <f>'[2]800 7ΑΘΛΟΥ'!Q50</f>
        <v>#REF!</v>
      </c>
      <c r="Y49" s="465">
        <v>0</v>
      </c>
      <c r="Z49" s="475" t="e">
        <f>'[2]800 7ΑΘΛΟΥ'!S50</f>
        <v>#REF!</v>
      </c>
      <c r="AA49" s="465">
        <v>0</v>
      </c>
      <c r="AB49" s="472">
        <f aca="true" t="shared" si="19" ref="AB49:AB66">IF(V49&gt;0,(ROUNDDOWN(0.11193*(254-V49)^1.88,0)),)</f>
        <v>0</v>
      </c>
      <c r="AC49" s="476">
        <f aca="true" t="shared" si="20" ref="AC49:AC66">SUM(AB49,U49)</f>
        <v>2169</v>
      </c>
      <c r="AD49" s="192"/>
    </row>
    <row r="50" spans="3:30" ht="19.5" thickBot="1">
      <c r="C50" s="182"/>
      <c r="D50" s="477" t="s">
        <v>345</v>
      </c>
      <c r="E50" s="477" t="s">
        <v>148</v>
      </c>
      <c r="F50" s="469"/>
      <c r="G50" s="470"/>
      <c r="H50" s="471">
        <v>15.27</v>
      </c>
      <c r="I50" s="472">
        <f t="shared" si="10"/>
        <v>806</v>
      </c>
      <c r="J50" s="473">
        <v>1.55</v>
      </c>
      <c r="K50" s="472">
        <f t="shared" si="11"/>
        <v>678</v>
      </c>
      <c r="L50" s="473">
        <v>9.68</v>
      </c>
      <c r="M50" s="472">
        <f t="shared" si="14"/>
        <v>509</v>
      </c>
      <c r="N50" s="473">
        <v>28.63</v>
      </c>
      <c r="O50" s="472">
        <f t="shared" si="15"/>
        <v>582</v>
      </c>
      <c r="P50" s="474">
        <f t="shared" si="12"/>
        <v>2575</v>
      </c>
      <c r="Q50" s="473">
        <v>0</v>
      </c>
      <c r="R50" s="472">
        <f t="shared" si="16"/>
        <v>0</v>
      </c>
      <c r="S50" s="473">
        <v>0</v>
      </c>
      <c r="T50" s="472">
        <f t="shared" si="17"/>
        <v>0</v>
      </c>
      <c r="U50" s="474">
        <f t="shared" si="13"/>
        <v>2575</v>
      </c>
      <c r="V50" s="464">
        <f t="shared" si="18"/>
        <v>0</v>
      </c>
      <c r="W50" s="465">
        <v>0</v>
      </c>
      <c r="X50" s="475" t="e">
        <f>'[2]800 7ΑΘΛΟΥ'!Q51</f>
        <v>#REF!</v>
      </c>
      <c r="Y50" s="465">
        <v>0</v>
      </c>
      <c r="Z50" s="475" t="e">
        <f>'[2]800 7ΑΘΛΟΥ'!S51</f>
        <v>#REF!</v>
      </c>
      <c r="AA50" s="465">
        <v>0</v>
      </c>
      <c r="AB50" s="472">
        <f t="shared" si="19"/>
        <v>0</v>
      </c>
      <c r="AC50" s="476">
        <f t="shared" si="20"/>
        <v>2575</v>
      </c>
      <c r="AD50" s="192"/>
    </row>
    <row r="51" spans="3:30" ht="19.5" thickBot="1">
      <c r="C51" s="182"/>
      <c r="D51" s="477" t="s">
        <v>1262</v>
      </c>
      <c r="E51" s="477" t="s">
        <v>148</v>
      </c>
      <c r="F51" s="469"/>
      <c r="G51" s="470"/>
      <c r="H51" s="478">
        <v>17.85</v>
      </c>
      <c r="I51" s="472">
        <f t="shared" si="10"/>
        <v>504</v>
      </c>
      <c r="J51" s="473">
        <v>1.29</v>
      </c>
      <c r="K51" s="472">
        <f t="shared" si="11"/>
        <v>399</v>
      </c>
      <c r="L51" s="473">
        <v>7.95</v>
      </c>
      <c r="M51" s="472">
        <f t="shared" si="14"/>
        <v>396</v>
      </c>
      <c r="N51" s="473">
        <v>30.73</v>
      </c>
      <c r="O51" s="472">
        <f t="shared" si="15"/>
        <v>432</v>
      </c>
      <c r="P51" s="474">
        <f t="shared" si="12"/>
        <v>1731</v>
      </c>
      <c r="Q51" s="473">
        <v>0</v>
      </c>
      <c r="R51" s="472">
        <f t="shared" si="16"/>
        <v>0</v>
      </c>
      <c r="S51" s="473">
        <v>0</v>
      </c>
      <c r="T51" s="472">
        <f t="shared" si="17"/>
        <v>0</v>
      </c>
      <c r="U51" s="474">
        <f t="shared" si="13"/>
        <v>1731</v>
      </c>
      <c r="V51" s="464">
        <f t="shared" si="18"/>
        <v>0</v>
      </c>
      <c r="W51" s="465">
        <v>0</v>
      </c>
      <c r="X51" s="475" t="e">
        <f>'[2]800 7ΑΘΛΟΥ'!Q52</f>
        <v>#REF!</v>
      </c>
      <c r="Y51" s="465">
        <v>0</v>
      </c>
      <c r="Z51" s="475" t="e">
        <f>'[2]800 7ΑΘΛΟΥ'!S52</f>
        <v>#REF!</v>
      </c>
      <c r="AA51" s="465">
        <v>0</v>
      </c>
      <c r="AB51" s="472">
        <f t="shared" si="19"/>
        <v>0</v>
      </c>
      <c r="AC51" s="476">
        <f t="shared" si="20"/>
        <v>1731</v>
      </c>
      <c r="AD51" s="192"/>
    </row>
    <row r="52" spans="3:30" ht="19.5" thickBot="1">
      <c r="C52" s="182"/>
      <c r="D52" s="405" t="s">
        <v>1263</v>
      </c>
      <c r="E52" s="405" t="s">
        <v>207</v>
      </c>
      <c r="F52" s="469"/>
      <c r="G52" s="470"/>
      <c r="H52" s="478">
        <v>18.04</v>
      </c>
      <c r="I52" s="472">
        <f t="shared" si="10"/>
        <v>484</v>
      </c>
      <c r="J52" s="473">
        <v>1.4</v>
      </c>
      <c r="K52" s="472">
        <f t="shared" si="11"/>
        <v>512</v>
      </c>
      <c r="L52" s="473">
        <v>8.52</v>
      </c>
      <c r="M52" s="472">
        <f t="shared" si="14"/>
        <v>433</v>
      </c>
      <c r="N52" s="473">
        <v>28.96</v>
      </c>
      <c r="O52" s="472">
        <f t="shared" si="15"/>
        <v>557</v>
      </c>
      <c r="P52" s="474">
        <f t="shared" si="12"/>
        <v>1986</v>
      </c>
      <c r="Q52" s="473">
        <v>0</v>
      </c>
      <c r="R52" s="472">
        <f t="shared" si="16"/>
        <v>0</v>
      </c>
      <c r="S52" s="473">
        <v>0</v>
      </c>
      <c r="T52" s="472">
        <f t="shared" si="17"/>
        <v>0</v>
      </c>
      <c r="U52" s="474">
        <f t="shared" si="13"/>
        <v>1986</v>
      </c>
      <c r="V52" s="464">
        <f t="shared" si="18"/>
        <v>0</v>
      </c>
      <c r="W52" s="465">
        <v>0</v>
      </c>
      <c r="X52" s="475" t="e">
        <f>'[2]800 7ΑΘΛΟΥ'!Q53</f>
        <v>#REF!</v>
      </c>
      <c r="Y52" s="465">
        <v>0</v>
      </c>
      <c r="Z52" s="475" t="e">
        <f>'[2]800 7ΑΘΛΟΥ'!S53</f>
        <v>#REF!</v>
      </c>
      <c r="AA52" s="465">
        <v>0</v>
      </c>
      <c r="AB52" s="472">
        <f t="shared" si="19"/>
        <v>0</v>
      </c>
      <c r="AC52" s="476">
        <f t="shared" si="20"/>
        <v>1986</v>
      </c>
      <c r="AD52" s="192"/>
    </row>
    <row r="53" spans="3:30" ht="19.5" thickBot="1">
      <c r="C53" s="182"/>
      <c r="D53" s="405" t="s">
        <v>1264</v>
      </c>
      <c r="E53" s="405" t="s">
        <v>1265</v>
      </c>
      <c r="F53" s="469"/>
      <c r="G53" s="470"/>
      <c r="H53" s="478">
        <v>15.99</v>
      </c>
      <c r="I53" s="472">
        <f t="shared" si="10"/>
        <v>715</v>
      </c>
      <c r="J53" s="473">
        <v>1.52</v>
      </c>
      <c r="K53" s="472">
        <f t="shared" si="11"/>
        <v>644</v>
      </c>
      <c r="L53" s="473">
        <v>9.18</v>
      </c>
      <c r="M53" s="472">
        <f t="shared" si="14"/>
        <v>476</v>
      </c>
      <c r="N53" s="473">
        <v>27.54</v>
      </c>
      <c r="O53" s="472">
        <f t="shared" si="15"/>
        <v>668</v>
      </c>
      <c r="P53" s="474">
        <f t="shared" si="12"/>
        <v>2503</v>
      </c>
      <c r="Q53" s="473">
        <v>0</v>
      </c>
      <c r="R53" s="472">
        <f t="shared" si="16"/>
        <v>0</v>
      </c>
      <c r="S53" s="473">
        <v>0</v>
      </c>
      <c r="T53" s="472">
        <f t="shared" si="17"/>
        <v>0</v>
      </c>
      <c r="U53" s="474">
        <f t="shared" si="13"/>
        <v>2503</v>
      </c>
      <c r="V53" s="464">
        <f t="shared" si="18"/>
        <v>0</v>
      </c>
      <c r="W53" s="465">
        <v>0</v>
      </c>
      <c r="X53" s="475" t="e">
        <f>'[2]800 7ΑΘΛΟΥ'!Q54</f>
        <v>#REF!</v>
      </c>
      <c r="Y53" s="465">
        <v>0</v>
      </c>
      <c r="Z53" s="475" t="e">
        <f>'[2]800 7ΑΘΛΟΥ'!S54</f>
        <v>#REF!</v>
      </c>
      <c r="AA53" s="465">
        <v>0</v>
      </c>
      <c r="AB53" s="472">
        <f t="shared" si="19"/>
        <v>0</v>
      </c>
      <c r="AC53" s="476">
        <f t="shared" si="20"/>
        <v>2503</v>
      </c>
      <c r="AD53" s="192"/>
    </row>
    <row r="54" spans="3:30" ht="19.5" thickBot="1">
      <c r="C54" s="182"/>
      <c r="D54" s="405" t="s">
        <v>1266</v>
      </c>
      <c r="E54" s="405" t="s">
        <v>952</v>
      </c>
      <c r="F54" s="469"/>
      <c r="G54" s="470"/>
      <c r="H54" s="478">
        <v>17.24</v>
      </c>
      <c r="I54" s="472">
        <f t="shared" si="10"/>
        <v>570</v>
      </c>
      <c r="J54" s="473">
        <v>1.23</v>
      </c>
      <c r="K54" s="472">
        <f t="shared" si="11"/>
        <v>340</v>
      </c>
      <c r="L54" s="473">
        <v>9.76</v>
      </c>
      <c r="M54" s="472">
        <f t="shared" si="14"/>
        <v>514</v>
      </c>
      <c r="N54" s="473">
        <v>29.68</v>
      </c>
      <c r="O54" s="472">
        <f t="shared" si="15"/>
        <v>505</v>
      </c>
      <c r="P54" s="474">
        <f t="shared" si="12"/>
        <v>1929</v>
      </c>
      <c r="Q54" s="473">
        <v>0</v>
      </c>
      <c r="R54" s="472">
        <f t="shared" si="16"/>
        <v>0</v>
      </c>
      <c r="S54" s="473">
        <v>0</v>
      </c>
      <c r="T54" s="472">
        <f t="shared" si="17"/>
        <v>0</v>
      </c>
      <c r="U54" s="474">
        <f t="shared" si="13"/>
        <v>1929</v>
      </c>
      <c r="V54" s="464">
        <f t="shared" si="18"/>
        <v>0</v>
      </c>
      <c r="W54" s="465">
        <v>0</v>
      </c>
      <c r="X54" s="475" t="e">
        <f>'[2]800 7ΑΘΛΟΥ'!Q55</f>
        <v>#REF!</v>
      </c>
      <c r="Y54" s="465">
        <v>0</v>
      </c>
      <c r="Z54" s="475" t="e">
        <f>'[2]800 7ΑΘΛΟΥ'!S55</f>
        <v>#REF!</v>
      </c>
      <c r="AA54" s="465">
        <v>0</v>
      </c>
      <c r="AB54" s="472">
        <f t="shared" si="19"/>
        <v>0</v>
      </c>
      <c r="AC54" s="476">
        <f t="shared" si="20"/>
        <v>1929</v>
      </c>
      <c r="AD54" s="192"/>
    </row>
    <row r="55" spans="3:30" ht="19.5" thickBot="1">
      <c r="C55" s="182"/>
      <c r="D55" s="405" t="s">
        <v>1267</v>
      </c>
      <c r="E55" s="405" t="s">
        <v>184</v>
      </c>
      <c r="F55" s="469"/>
      <c r="G55" s="470"/>
      <c r="H55" s="471">
        <v>16.66</v>
      </c>
      <c r="I55" s="472">
        <f t="shared" si="10"/>
        <v>635</v>
      </c>
      <c r="J55" s="473">
        <v>1.29</v>
      </c>
      <c r="K55" s="472">
        <f t="shared" si="11"/>
        <v>399</v>
      </c>
      <c r="L55" s="473">
        <v>10.29</v>
      </c>
      <c r="M55" s="472">
        <f t="shared" si="14"/>
        <v>548</v>
      </c>
      <c r="N55" s="473">
        <v>29.56</v>
      </c>
      <c r="O55" s="472">
        <f t="shared" si="15"/>
        <v>513</v>
      </c>
      <c r="P55" s="474">
        <f t="shared" si="12"/>
        <v>2095</v>
      </c>
      <c r="Q55" s="473">
        <v>0</v>
      </c>
      <c r="R55" s="472">
        <f t="shared" si="16"/>
        <v>0</v>
      </c>
      <c r="S55" s="473">
        <v>0</v>
      </c>
      <c r="T55" s="472">
        <f t="shared" si="17"/>
        <v>0</v>
      </c>
      <c r="U55" s="474">
        <f t="shared" si="13"/>
        <v>2095</v>
      </c>
      <c r="V55" s="464">
        <f t="shared" si="18"/>
        <v>0</v>
      </c>
      <c r="W55" s="465">
        <v>0</v>
      </c>
      <c r="X55" s="475" t="e">
        <f>'[2]800 7ΑΘΛΟΥ'!Q56</f>
        <v>#REF!</v>
      </c>
      <c r="Y55" s="465">
        <v>0</v>
      </c>
      <c r="Z55" s="475" t="e">
        <f>'[2]800 7ΑΘΛΟΥ'!S56</f>
        <v>#REF!</v>
      </c>
      <c r="AA55" s="465">
        <v>0</v>
      </c>
      <c r="AB55" s="472">
        <f t="shared" si="19"/>
        <v>0</v>
      </c>
      <c r="AC55" s="476">
        <f t="shared" si="20"/>
        <v>2095</v>
      </c>
      <c r="AD55" s="195"/>
    </row>
    <row r="56" spans="3:30" ht="19.5" thickBot="1">
      <c r="C56" s="182"/>
      <c r="D56" s="405" t="s">
        <v>1268</v>
      </c>
      <c r="E56" s="405" t="s">
        <v>359</v>
      </c>
      <c r="F56" s="469"/>
      <c r="G56" s="470"/>
      <c r="H56" s="471">
        <v>15.49</v>
      </c>
      <c r="I56" s="472">
        <f t="shared" si="10"/>
        <v>778</v>
      </c>
      <c r="J56" s="473">
        <v>1.58</v>
      </c>
      <c r="K56" s="472">
        <f t="shared" si="11"/>
        <v>712</v>
      </c>
      <c r="L56" s="473">
        <v>11.35</v>
      </c>
      <c r="M56" s="472">
        <f t="shared" si="14"/>
        <v>618</v>
      </c>
      <c r="N56" s="473">
        <v>26.81</v>
      </c>
      <c r="O56" s="472">
        <f t="shared" si="15"/>
        <v>728</v>
      </c>
      <c r="P56" s="474">
        <f t="shared" si="12"/>
        <v>2836</v>
      </c>
      <c r="Q56" s="473">
        <v>0</v>
      </c>
      <c r="R56" s="472">
        <f t="shared" si="16"/>
        <v>0</v>
      </c>
      <c r="S56" s="473">
        <v>0</v>
      </c>
      <c r="T56" s="472">
        <f t="shared" si="17"/>
        <v>0</v>
      </c>
      <c r="U56" s="474">
        <f t="shared" si="13"/>
        <v>2836</v>
      </c>
      <c r="V56" s="464">
        <f t="shared" si="18"/>
        <v>0</v>
      </c>
      <c r="W56" s="465">
        <v>0</v>
      </c>
      <c r="X56" s="475" t="e">
        <f>'[2]800 7ΑΘΛΟΥ'!Q57</f>
        <v>#REF!</v>
      </c>
      <c r="Y56" s="465">
        <v>0</v>
      </c>
      <c r="Z56" s="475" t="e">
        <f>'[2]800 7ΑΘΛΟΥ'!S57</f>
        <v>#REF!</v>
      </c>
      <c r="AA56" s="465">
        <v>0</v>
      </c>
      <c r="AB56" s="472">
        <f t="shared" si="19"/>
        <v>0</v>
      </c>
      <c r="AC56" s="476">
        <f t="shared" si="20"/>
        <v>2836</v>
      </c>
      <c r="AD56" s="192"/>
    </row>
    <row r="57" spans="3:30" ht="19.5" thickBot="1">
      <c r="C57" s="182"/>
      <c r="D57" s="405" t="s">
        <v>1269</v>
      </c>
      <c r="E57" s="405" t="s">
        <v>1270</v>
      </c>
      <c r="F57" s="469"/>
      <c r="G57" s="470"/>
      <c r="H57" s="471">
        <v>15.47</v>
      </c>
      <c r="I57" s="472">
        <f t="shared" si="10"/>
        <v>781</v>
      </c>
      <c r="J57" s="473">
        <v>1.58</v>
      </c>
      <c r="K57" s="472">
        <f t="shared" si="11"/>
        <v>712</v>
      </c>
      <c r="L57" s="473">
        <v>5.3</v>
      </c>
      <c r="M57" s="472">
        <f t="shared" si="14"/>
        <v>227</v>
      </c>
      <c r="N57" s="473">
        <v>27.2</v>
      </c>
      <c r="O57" s="472">
        <f t="shared" si="15"/>
        <v>695</v>
      </c>
      <c r="P57" s="474">
        <f t="shared" si="12"/>
        <v>2415</v>
      </c>
      <c r="Q57" s="473">
        <v>0</v>
      </c>
      <c r="R57" s="472">
        <f t="shared" si="16"/>
        <v>0</v>
      </c>
      <c r="S57" s="473">
        <v>0</v>
      </c>
      <c r="T57" s="472">
        <f t="shared" si="17"/>
        <v>0</v>
      </c>
      <c r="U57" s="474">
        <f t="shared" si="13"/>
        <v>2415</v>
      </c>
      <c r="V57" s="464">
        <f t="shared" si="18"/>
        <v>0</v>
      </c>
      <c r="W57" s="465">
        <v>0</v>
      </c>
      <c r="X57" s="475" t="e">
        <f>'[2]800 7ΑΘΛΟΥ'!Q58</f>
        <v>#REF!</v>
      </c>
      <c r="Y57" s="465">
        <v>0</v>
      </c>
      <c r="Z57" s="475" t="e">
        <f>'[2]800 7ΑΘΛΟΥ'!S58</f>
        <v>#REF!</v>
      </c>
      <c r="AA57" s="465">
        <v>0</v>
      </c>
      <c r="AB57" s="472">
        <f t="shared" si="19"/>
        <v>0</v>
      </c>
      <c r="AC57" s="476">
        <f t="shared" si="20"/>
        <v>2415</v>
      </c>
      <c r="AD57" s="192"/>
    </row>
    <row r="58" spans="3:30" ht="19.5" thickBot="1">
      <c r="C58" s="182"/>
      <c r="D58" s="405" t="s">
        <v>1271</v>
      </c>
      <c r="E58" s="405" t="s">
        <v>1272</v>
      </c>
      <c r="F58" s="469"/>
      <c r="G58" s="470"/>
      <c r="H58" s="478">
        <v>18.58</v>
      </c>
      <c r="I58" s="472">
        <f t="shared" si="10"/>
        <v>430</v>
      </c>
      <c r="J58" s="473">
        <v>1.4</v>
      </c>
      <c r="K58" s="472">
        <f t="shared" si="11"/>
        <v>512</v>
      </c>
      <c r="L58" s="473">
        <v>9.08</v>
      </c>
      <c r="M58" s="472">
        <f t="shared" si="14"/>
        <v>469</v>
      </c>
      <c r="N58" s="473">
        <v>33.13</v>
      </c>
      <c r="O58" s="472">
        <f t="shared" si="15"/>
        <v>286</v>
      </c>
      <c r="P58" s="474">
        <f t="shared" si="12"/>
        <v>1697</v>
      </c>
      <c r="Q58" s="473">
        <v>0</v>
      </c>
      <c r="R58" s="472">
        <f t="shared" si="16"/>
        <v>0</v>
      </c>
      <c r="S58" s="473">
        <v>0</v>
      </c>
      <c r="T58" s="472">
        <f t="shared" si="17"/>
        <v>0</v>
      </c>
      <c r="U58" s="474">
        <f t="shared" si="13"/>
        <v>1697</v>
      </c>
      <c r="V58" s="464">
        <f t="shared" si="18"/>
        <v>0</v>
      </c>
      <c r="W58" s="465">
        <v>0</v>
      </c>
      <c r="X58" s="475" t="e">
        <f>'[2]800 7ΑΘΛΟΥ'!Q59</f>
        <v>#REF!</v>
      </c>
      <c r="Y58" s="465">
        <v>0</v>
      </c>
      <c r="Z58" s="475" t="e">
        <f>'[2]800 7ΑΘΛΟΥ'!S59</f>
        <v>#REF!</v>
      </c>
      <c r="AA58" s="465">
        <v>0</v>
      </c>
      <c r="AB58" s="472">
        <f t="shared" si="19"/>
        <v>0</v>
      </c>
      <c r="AC58" s="476">
        <f t="shared" si="20"/>
        <v>1697</v>
      </c>
      <c r="AD58" s="192"/>
    </row>
    <row r="59" spans="3:30" ht="19.5" thickBot="1">
      <c r="C59" s="182"/>
      <c r="D59" s="405" t="s">
        <v>1273</v>
      </c>
      <c r="E59" s="405" t="s">
        <v>115</v>
      </c>
      <c r="F59" s="469"/>
      <c r="G59" s="470"/>
      <c r="H59" s="479">
        <v>18.57</v>
      </c>
      <c r="I59" s="472">
        <f t="shared" si="10"/>
        <v>431</v>
      </c>
      <c r="J59" s="473">
        <v>1.17</v>
      </c>
      <c r="K59" s="472">
        <f t="shared" si="11"/>
        <v>284</v>
      </c>
      <c r="L59" s="473">
        <v>7.81</v>
      </c>
      <c r="M59" s="472">
        <f t="shared" si="14"/>
        <v>387</v>
      </c>
      <c r="N59" s="473">
        <v>29.53</v>
      </c>
      <c r="O59" s="472">
        <f t="shared" si="15"/>
        <v>515</v>
      </c>
      <c r="P59" s="474">
        <f t="shared" si="12"/>
        <v>1617</v>
      </c>
      <c r="Q59" s="473">
        <v>0</v>
      </c>
      <c r="R59" s="472">
        <f t="shared" si="16"/>
        <v>0</v>
      </c>
      <c r="S59" s="473">
        <v>0</v>
      </c>
      <c r="T59" s="472">
        <f t="shared" si="17"/>
        <v>0</v>
      </c>
      <c r="U59" s="474">
        <f t="shared" si="13"/>
        <v>1617</v>
      </c>
      <c r="V59" s="464">
        <f t="shared" si="18"/>
        <v>0</v>
      </c>
      <c r="W59" s="465">
        <v>0</v>
      </c>
      <c r="X59" s="475" t="e">
        <f>'[2]800 7ΑΘΛΟΥ'!Q60</f>
        <v>#REF!</v>
      </c>
      <c r="Y59" s="465">
        <v>0</v>
      </c>
      <c r="Z59" s="475" t="e">
        <f>'[2]800 7ΑΘΛΟΥ'!S60</f>
        <v>#REF!</v>
      </c>
      <c r="AA59" s="465">
        <v>0</v>
      </c>
      <c r="AB59" s="472">
        <f t="shared" si="19"/>
        <v>0</v>
      </c>
      <c r="AC59" s="476">
        <f t="shared" si="20"/>
        <v>1617</v>
      </c>
      <c r="AD59" s="192"/>
    </row>
    <row r="60" spans="3:30" ht="19.5" thickBot="1">
      <c r="C60" s="182"/>
      <c r="D60" s="405" t="s">
        <v>1274</v>
      </c>
      <c r="E60" s="405" t="s">
        <v>311</v>
      </c>
      <c r="F60" s="469"/>
      <c r="G60" s="470"/>
      <c r="H60" s="480">
        <v>18.03</v>
      </c>
      <c r="I60" s="472">
        <f t="shared" si="10"/>
        <v>485</v>
      </c>
      <c r="J60" s="473">
        <v>1.32</v>
      </c>
      <c r="K60" s="472">
        <f t="shared" si="11"/>
        <v>429</v>
      </c>
      <c r="L60" s="473">
        <v>6.44</v>
      </c>
      <c r="M60" s="472">
        <f t="shared" si="14"/>
        <v>299</v>
      </c>
      <c r="N60" s="473">
        <v>30.07</v>
      </c>
      <c r="O60" s="472">
        <f t="shared" si="15"/>
        <v>477</v>
      </c>
      <c r="P60" s="474">
        <f t="shared" si="12"/>
        <v>1690</v>
      </c>
      <c r="Q60" s="473">
        <v>0</v>
      </c>
      <c r="R60" s="472">
        <f t="shared" si="16"/>
        <v>0</v>
      </c>
      <c r="S60" s="473">
        <v>0</v>
      </c>
      <c r="T60" s="472">
        <f t="shared" si="17"/>
        <v>0</v>
      </c>
      <c r="U60" s="474">
        <f t="shared" si="13"/>
        <v>1690</v>
      </c>
      <c r="V60" s="464">
        <f t="shared" si="18"/>
        <v>0</v>
      </c>
      <c r="W60" s="465">
        <v>0</v>
      </c>
      <c r="X60" s="475" t="e">
        <f>'[2]800 7ΑΘΛΟΥ'!Q61</f>
        <v>#REF!</v>
      </c>
      <c r="Y60" s="465">
        <v>0</v>
      </c>
      <c r="Z60" s="475" t="e">
        <f>'[2]800 7ΑΘΛΟΥ'!S61</f>
        <v>#REF!</v>
      </c>
      <c r="AA60" s="465">
        <v>0</v>
      </c>
      <c r="AB60" s="472">
        <f t="shared" si="19"/>
        <v>0</v>
      </c>
      <c r="AC60" s="476">
        <f t="shared" si="20"/>
        <v>1690</v>
      </c>
      <c r="AD60" s="192"/>
    </row>
    <row r="61" spans="3:30" ht="19.5" thickBot="1">
      <c r="C61" s="182"/>
      <c r="D61" s="405" t="s">
        <v>1275</v>
      </c>
      <c r="E61" s="405" t="s">
        <v>1276</v>
      </c>
      <c r="F61" s="469"/>
      <c r="G61" s="470"/>
      <c r="H61" s="480">
        <v>20.52</v>
      </c>
      <c r="I61" s="472">
        <f t="shared" si="10"/>
        <v>261</v>
      </c>
      <c r="J61" s="473">
        <v>1.23</v>
      </c>
      <c r="K61" s="472">
        <f t="shared" si="11"/>
        <v>340</v>
      </c>
      <c r="L61" s="473">
        <v>8.49</v>
      </c>
      <c r="M61" s="472">
        <f t="shared" si="14"/>
        <v>431</v>
      </c>
      <c r="N61" s="473">
        <v>34.9</v>
      </c>
      <c r="O61" s="472">
        <f t="shared" si="15"/>
        <v>196</v>
      </c>
      <c r="P61" s="474">
        <f t="shared" si="12"/>
        <v>1228</v>
      </c>
      <c r="Q61" s="473">
        <v>0</v>
      </c>
      <c r="R61" s="472">
        <f t="shared" si="16"/>
        <v>0</v>
      </c>
      <c r="S61" s="473">
        <v>0</v>
      </c>
      <c r="T61" s="472">
        <f t="shared" si="17"/>
        <v>0</v>
      </c>
      <c r="U61" s="474">
        <f t="shared" si="13"/>
        <v>1228</v>
      </c>
      <c r="V61" s="464">
        <f t="shared" si="18"/>
        <v>0</v>
      </c>
      <c r="W61" s="465">
        <v>0</v>
      </c>
      <c r="X61" s="475" t="e">
        <f>'[2]800 7ΑΘΛΟΥ'!Q62</f>
        <v>#REF!</v>
      </c>
      <c r="Y61" s="465">
        <v>0</v>
      </c>
      <c r="Z61" s="475" t="e">
        <f>'[2]800 7ΑΘΛΟΥ'!S62</f>
        <v>#REF!</v>
      </c>
      <c r="AA61" s="465">
        <v>0</v>
      </c>
      <c r="AB61" s="472">
        <f t="shared" si="19"/>
        <v>0</v>
      </c>
      <c r="AC61" s="476">
        <f t="shared" si="20"/>
        <v>1228</v>
      </c>
      <c r="AD61" s="192"/>
    </row>
    <row r="62" spans="3:30" ht="16.5" thickBot="1">
      <c r="C62" s="182"/>
      <c r="D62" s="183"/>
      <c r="E62" s="184"/>
      <c r="F62" s="185"/>
      <c r="G62" s="186"/>
      <c r="H62" s="481">
        <v>0</v>
      </c>
      <c r="I62" s="187">
        <f t="shared" si="10"/>
        <v>0</v>
      </c>
      <c r="J62" s="481">
        <v>0</v>
      </c>
      <c r="K62" s="187">
        <f t="shared" si="11"/>
        <v>0</v>
      </c>
      <c r="L62" s="481">
        <v>0</v>
      </c>
      <c r="M62" s="187">
        <f t="shared" si="14"/>
        <v>0</v>
      </c>
      <c r="N62" s="481">
        <v>0</v>
      </c>
      <c r="O62" s="187">
        <f t="shared" si="15"/>
        <v>0</v>
      </c>
      <c r="P62" s="188">
        <f t="shared" si="12"/>
        <v>0</v>
      </c>
      <c r="Q62" s="481">
        <v>0</v>
      </c>
      <c r="R62" s="187">
        <f t="shared" si="16"/>
        <v>0</v>
      </c>
      <c r="S62" s="481">
        <v>0</v>
      </c>
      <c r="T62" s="187">
        <f t="shared" si="17"/>
        <v>0</v>
      </c>
      <c r="U62" s="188">
        <f t="shared" si="13"/>
        <v>0</v>
      </c>
      <c r="V62" s="177">
        <f t="shared" si="18"/>
        <v>0</v>
      </c>
      <c r="W62" s="178">
        <v>0</v>
      </c>
      <c r="X62" s="190" t="e">
        <f>'[2]800 7ΑΘΛΟΥ'!Q63</f>
        <v>#REF!</v>
      </c>
      <c r="Y62" s="178">
        <v>0</v>
      </c>
      <c r="Z62" s="190" t="e">
        <f>'[2]800 7ΑΘΛΟΥ'!S63</f>
        <v>#REF!</v>
      </c>
      <c r="AA62" s="178">
        <v>0</v>
      </c>
      <c r="AB62" s="187">
        <f t="shared" si="19"/>
        <v>0</v>
      </c>
      <c r="AC62" s="191">
        <f t="shared" si="20"/>
        <v>0</v>
      </c>
      <c r="AD62" s="192"/>
    </row>
    <row r="63" spans="3:30" ht="16.5" thickBot="1">
      <c r="C63" s="182"/>
      <c r="D63" s="183"/>
      <c r="E63" s="184"/>
      <c r="F63" s="185"/>
      <c r="G63" s="186"/>
      <c r="H63" s="481">
        <v>0</v>
      </c>
      <c r="I63" s="187">
        <f t="shared" si="10"/>
        <v>0</v>
      </c>
      <c r="J63" s="481">
        <v>0</v>
      </c>
      <c r="K63" s="187">
        <f t="shared" si="11"/>
        <v>0</v>
      </c>
      <c r="L63" s="481">
        <v>0</v>
      </c>
      <c r="M63" s="187">
        <f t="shared" si="14"/>
        <v>0</v>
      </c>
      <c r="N63" s="481">
        <v>0</v>
      </c>
      <c r="O63" s="187">
        <f t="shared" si="15"/>
        <v>0</v>
      </c>
      <c r="P63" s="188">
        <f t="shared" si="12"/>
        <v>0</v>
      </c>
      <c r="Q63" s="481">
        <v>0</v>
      </c>
      <c r="R63" s="187">
        <f t="shared" si="16"/>
        <v>0</v>
      </c>
      <c r="S63" s="481">
        <v>0</v>
      </c>
      <c r="T63" s="187">
        <f t="shared" si="17"/>
        <v>0</v>
      </c>
      <c r="U63" s="188">
        <f t="shared" si="13"/>
        <v>0</v>
      </c>
      <c r="V63" s="177">
        <f t="shared" si="18"/>
        <v>0</v>
      </c>
      <c r="W63" s="178">
        <v>0</v>
      </c>
      <c r="X63" s="190" t="e">
        <f>'[2]800 7ΑΘΛΟΥ'!Q64</f>
        <v>#REF!</v>
      </c>
      <c r="Y63" s="178">
        <v>0</v>
      </c>
      <c r="Z63" s="190" t="e">
        <f>'[2]800 7ΑΘΛΟΥ'!S64</f>
        <v>#REF!</v>
      </c>
      <c r="AA63" s="178">
        <v>0</v>
      </c>
      <c r="AB63" s="187">
        <f t="shared" si="19"/>
        <v>0</v>
      </c>
      <c r="AC63" s="191">
        <f t="shared" si="20"/>
        <v>0</v>
      </c>
      <c r="AD63" s="196"/>
    </row>
    <row r="64" spans="3:30" ht="16.5" thickBot="1">
      <c r="C64" s="197"/>
      <c r="D64" s="183"/>
      <c r="E64" s="184"/>
      <c r="F64" s="198"/>
      <c r="G64" s="199"/>
      <c r="H64" s="481">
        <v>0</v>
      </c>
      <c r="I64" s="200">
        <f>IF(H64&gt;0,(ROUNDDOWN(9.23076*(26.7-H64)^1.835,0)),0)</f>
        <v>0</v>
      </c>
      <c r="J64" s="481">
        <v>0</v>
      </c>
      <c r="K64" s="200">
        <f>IF(J64&gt;0,(ROUNDDOWN(1.84523*((J64*100)-75)^1.348,0)),0)</f>
        <v>0</v>
      </c>
      <c r="L64" s="481">
        <v>0</v>
      </c>
      <c r="M64" s="200">
        <f>IF(L64&gt;0,(ROUNDDOWN(56.0211*(L64-1.5)^1.05,0)),0)</f>
        <v>0</v>
      </c>
      <c r="N64" s="481">
        <v>0</v>
      </c>
      <c r="O64" s="200">
        <f>IF(N64&gt;0,(ROUNDDOWN(4.99087*(42.5-N64)^1.81,0)),0)</f>
        <v>0</v>
      </c>
      <c r="P64" s="201">
        <f>I64+K64+M64+O64</f>
        <v>0</v>
      </c>
      <c r="Q64" s="481">
        <v>0</v>
      </c>
      <c r="R64" s="200">
        <f>IF(Q64&gt;0,(ROUNDDOWN(0.188807*((Q64*100)-210)^1.41,0)),0)</f>
        <v>0</v>
      </c>
      <c r="S64" s="481">
        <v>0</v>
      </c>
      <c r="T64" s="200">
        <f>IF(S64&gt;0,(ROUNDDOWN(15.9803*(S64-3.8)^1.04,0)),0)</f>
        <v>0</v>
      </c>
      <c r="U64" s="201">
        <f>SUM(P64,R64,T64,)</f>
        <v>0</v>
      </c>
      <c r="V64" s="177">
        <f t="shared" si="18"/>
        <v>0</v>
      </c>
      <c r="W64" s="178">
        <v>0</v>
      </c>
      <c r="X64" s="203" t="e">
        <f>'[2]800 7ΑΘΛΟΥ'!Q64</f>
        <v>#REF!</v>
      </c>
      <c r="Y64" s="178">
        <v>0</v>
      </c>
      <c r="Z64" s="203" t="e">
        <f>'[2]800 7ΑΘΛΟΥ'!S64</f>
        <v>#REF!</v>
      </c>
      <c r="AA64" s="178">
        <v>0</v>
      </c>
      <c r="AB64" s="200">
        <f>IF(V64&gt;0,(ROUNDDOWN(0.11193*(254-V64)^1.88,0)),)</f>
        <v>0</v>
      </c>
      <c r="AC64" s="204">
        <f>SUM(AB64,U64)</f>
        <v>0</v>
      </c>
      <c r="AD64" s="205"/>
    </row>
    <row r="65" spans="3:30" ht="16.5" thickBot="1">
      <c r="C65" s="197"/>
      <c r="D65" s="206"/>
      <c r="E65" s="206"/>
      <c r="F65" s="198"/>
      <c r="G65" s="199"/>
      <c r="H65" s="481">
        <v>0</v>
      </c>
      <c r="I65" s="187">
        <f>IF(H65&gt;0,(ROUNDDOWN(9.23076*(26.7-H65)^1.835,0)),0)</f>
        <v>0</v>
      </c>
      <c r="J65" s="481">
        <v>0</v>
      </c>
      <c r="K65" s="187">
        <f>IF(J65&gt;0,(ROUNDDOWN(1.84523*((J65*100)-75)^1.348,0)),0)</f>
        <v>0</v>
      </c>
      <c r="L65" s="481">
        <v>0</v>
      </c>
      <c r="M65" s="187">
        <f>IF(L65&gt;0,(ROUNDDOWN(56.0211*(L65-1.5)^1.05,0)),0)</f>
        <v>0</v>
      </c>
      <c r="N65" s="481">
        <v>0</v>
      </c>
      <c r="O65" s="187">
        <f>IF(N65&gt;0,(ROUNDDOWN(4.99087*(42.5-N65)^1.81,0)),0)</f>
        <v>0</v>
      </c>
      <c r="P65" s="188">
        <f>I65+K65+M65+O65</f>
        <v>0</v>
      </c>
      <c r="Q65" s="481">
        <v>0</v>
      </c>
      <c r="R65" s="187">
        <f>IF(Q65&gt;0,(ROUNDDOWN(0.188807*((Q65*100)-210)^1.41,0)),0)</f>
        <v>0</v>
      </c>
      <c r="S65" s="481">
        <v>0</v>
      </c>
      <c r="T65" s="187">
        <f>IF(S65&gt;0,(ROUNDDOWN(15.9803*(S65-3.8)^1.04,0)),0)</f>
        <v>0</v>
      </c>
      <c r="U65" s="188">
        <f>SUM(P65,R65,T65,)</f>
        <v>0</v>
      </c>
      <c r="V65" s="177">
        <f t="shared" si="18"/>
        <v>0</v>
      </c>
      <c r="W65" s="178">
        <v>0</v>
      </c>
      <c r="X65" s="190" t="e">
        <f>'[2]800 7ΑΘΛΟΥ'!Q64</f>
        <v>#REF!</v>
      </c>
      <c r="Y65" s="178">
        <v>0</v>
      </c>
      <c r="Z65" s="190" t="e">
        <f>'[2]800 7ΑΘΛΟΥ'!S64</f>
        <v>#REF!</v>
      </c>
      <c r="AA65" s="178">
        <v>0</v>
      </c>
      <c r="AB65" s="187">
        <f>IF(V65&gt;0,(ROUNDDOWN(0.11193*(254-V65)^1.88,0)),)</f>
        <v>0</v>
      </c>
      <c r="AC65" s="191">
        <f>SUM(AB65,U65)</f>
        <v>0</v>
      </c>
      <c r="AD65" s="192"/>
    </row>
    <row r="66" spans="3:30" ht="16.5" thickBot="1">
      <c r="C66" s="258"/>
      <c r="D66" s="207"/>
      <c r="E66" s="207"/>
      <c r="F66" s="259"/>
      <c r="G66" s="260"/>
      <c r="H66" s="482">
        <v>0</v>
      </c>
      <c r="I66" s="208">
        <f t="shared" si="10"/>
        <v>0</v>
      </c>
      <c r="J66" s="482">
        <v>0</v>
      </c>
      <c r="K66" s="208">
        <f t="shared" si="11"/>
        <v>0</v>
      </c>
      <c r="L66" s="482">
        <v>0</v>
      </c>
      <c r="M66" s="208">
        <f t="shared" si="14"/>
        <v>0</v>
      </c>
      <c r="N66" s="482">
        <v>0</v>
      </c>
      <c r="O66" s="208">
        <f t="shared" si="15"/>
        <v>0</v>
      </c>
      <c r="P66" s="209">
        <f t="shared" si="12"/>
        <v>0</v>
      </c>
      <c r="Q66" s="482">
        <v>0</v>
      </c>
      <c r="R66" s="208">
        <f t="shared" si="16"/>
        <v>0</v>
      </c>
      <c r="S66" s="482">
        <v>0</v>
      </c>
      <c r="T66" s="208">
        <f t="shared" si="17"/>
        <v>0</v>
      </c>
      <c r="U66" s="209">
        <f t="shared" si="13"/>
        <v>0</v>
      </c>
      <c r="V66" s="177">
        <f t="shared" si="18"/>
        <v>0</v>
      </c>
      <c r="W66" s="178">
        <v>0</v>
      </c>
      <c r="X66" s="211" t="e">
        <f>'[2]800 7ΑΘΛΟΥ'!Q65</f>
        <v>#REF!</v>
      </c>
      <c r="Y66" s="178">
        <v>0</v>
      </c>
      <c r="Z66" s="211" t="e">
        <f>'[2]800 7ΑΘΛΟΥ'!S65</f>
        <v>#REF!</v>
      </c>
      <c r="AA66" s="178">
        <v>0</v>
      </c>
      <c r="AB66" s="208">
        <f t="shared" si="19"/>
        <v>0</v>
      </c>
      <c r="AC66" s="212">
        <f t="shared" si="20"/>
        <v>0</v>
      </c>
      <c r="AD66" s="213"/>
    </row>
    <row r="67" spans="3:30" ht="18.75">
      <c r="C67" s="51"/>
      <c r="D67" s="214" t="s">
        <v>22</v>
      </c>
      <c r="E67" s="53"/>
      <c r="F67" s="53"/>
      <c r="G67" s="214"/>
      <c r="H67" s="214"/>
      <c r="I67" s="53"/>
      <c r="J67" s="54"/>
      <c r="K67" s="54"/>
      <c r="L67" s="54"/>
      <c r="M67" s="54"/>
      <c r="N67" s="214" t="s">
        <v>23</v>
      </c>
      <c r="O67" s="215"/>
      <c r="P67" s="215"/>
      <c r="Q67" s="216"/>
      <c r="R67" s="57"/>
      <c r="S67" s="58"/>
      <c r="T67" s="215"/>
      <c r="U67" s="215"/>
      <c r="V67" s="215"/>
      <c r="W67" s="215" t="s">
        <v>24</v>
      </c>
      <c r="X67" s="215"/>
      <c r="Y67" s="215"/>
      <c r="Z67" s="216"/>
      <c r="AA67" s="57"/>
      <c r="AB67" s="58"/>
      <c r="AC67" s="60"/>
      <c r="AD67" s="60"/>
    </row>
    <row r="68" spans="3:30" ht="12.75">
      <c r="C68" s="51"/>
      <c r="D68" s="51"/>
      <c r="E68" s="53"/>
      <c r="F68" s="53"/>
      <c r="G68" s="53"/>
      <c r="H68" s="53"/>
      <c r="I68" s="53"/>
      <c r="J68" s="51"/>
      <c r="K68" s="51"/>
      <c r="L68" s="51"/>
      <c r="M68" s="51"/>
      <c r="N68" s="53"/>
      <c r="O68" s="51"/>
      <c r="P68" s="51"/>
      <c r="Q68" s="51"/>
      <c r="R68" s="524"/>
      <c r="S68" s="524"/>
      <c r="T68" s="51"/>
      <c r="U68" s="51"/>
      <c r="V68" s="51"/>
      <c r="W68" s="51"/>
      <c r="X68" s="51"/>
      <c r="Y68" s="51"/>
      <c r="Z68" s="51"/>
      <c r="AA68" s="524" t="s">
        <v>25</v>
      </c>
      <c r="AB68" s="524"/>
      <c r="AC68" s="524"/>
      <c r="AD68" s="524"/>
    </row>
    <row r="69" spans="3:30" ht="12.75">
      <c r="C69" s="524" t="s">
        <v>26</v>
      </c>
      <c r="D69" s="524"/>
      <c r="E69" s="60"/>
      <c r="F69" s="60"/>
      <c r="G69" s="51"/>
      <c r="H69" s="51"/>
      <c r="I69" s="58"/>
      <c r="J69" s="60"/>
      <c r="K69" s="60"/>
      <c r="L69" s="60"/>
      <c r="M69" s="60"/>
      <c r="N69" s="51" t="s">
        <v>26</v>
      </c>
      <c r="O69" s="60"/>
      <c r="P69" s="60"/>
      <c r="Q69" s="60"/>
      <c r="R69" s="524"/>
      <c r="S69" s="524"/>
      <c r="T69" s="60"/>
      <c r="U69" s="60"/>
      <c r="V69" s="60"/>
      <c r="W69" s="60"/>
      <c r="X69" s="60"/>
      <c r="Y69" s="60"/>
      <c r="Z69" s="60"/>
      <c r="AA69" s="54" t="s">
        <v>25</v>
      </c>
      <c r="AB69" s="54"/>
      <c r="AC69" s="60"/>
      <c r="AD69" s="60"/>
    </row>
    <row r="70" spans="3:30" ht="15.75">
      <c r="C70" s="519"/>
      <c r="D70" s="519"/>
      <c r="E70" s="60"/>
      <c r="F70" s="60"/>
      <c r="G70" s="51"/>
      <c r="H70" s="51"/>
      <c r="I70" s="58"/>
      <c r="J70" s="60"/>
      <c r="K70" s="60"/>
      <c r="L70" s="60"/>
      <c r="M70" s="60"/>
      <c r="N70" s="51" t="s">
        <v>28</v>
      </c>
      <c r="O70" s="60"/>
      <c r="P70" s="60"/>
      <c r="Q70" s="60"/>
      <c r="R70" s="51"/>
      <c r="S70" s="58"/>
      <c r="T70" s="60"/>
      <c r="U70" s="60"/>
      <c r="V70" s="60"/>
      <c r="W70" s="60"/>
      <c r="X70" s="60"/>
      <c r="Y70" s="60"/>
      <c r="Z70" s="60"/>
      <c r="AA70" s="51"/>
      <c r="AB70" s="58"/>
      <c r="AC70" s="60"/>
      <c r="AD70" s="60"/>
    </row>
    <row r="71" spans="3:30" ht="15.75">
      <c r="C71" s="519" t="s">
        <v>1277</v>
      </c>
      <c r="D71" s="519"/>
      <c r="E71" s="60"/>
      <c r="F71" s="60"/>
      <c r="G71" s="51"/>
      <c r="H71" s="51"/>
      <c r="I71" s="58"/>
      <c r="J71" s="60"/>
      <c r="K71" s="60"/>
      <c r="L71" s="60"/>
      <c r="M71" s="60"/>
      <c r="N71" s="60"/>
      <c r="O71" s="60"/>
      <c r="P71" s="60"/>
      <c r="Q71" s="60"/>
      <c r="R71" s="524"/>
      <c r="S71" s="524"/>
      <c r="T71" s="60"/>
      <c r="U71" s="60"/>
      <c r="V71" s="60"/>
      <c r="W71" s="60"/>
      <c r="X71" s="60"/>
      <c r="Y71" s="60"/>
      <c r="Z71" s="60"/>
      <c r="AA71" s="54" t="s">
        <v>25</v>
      </c>
      <c r="AB71" s="54"/>
      <c r="AC71" s="60"/>
      <c r="AD71" s="60"/>
    </row>
    <row r="72" spans="3:30" ht="15.75">
      <c r="C72" s="565"/>
      <c r="D72" s="565"/>
      <c r="E72" s="60"/>
      <c r="F72" s="60"/>
      <c r="G72" s="51"/>
      <c r="H72" s="51"/>
      <c r="I72" s="58"/>
      <c r="J72" s="60"/>
      <c r="K72" s="60"/>
      <c r="L72" s="60"/>
      <c r="M72" s="60"/>
      <c r="N72" s="217" t="s">
        <v>0</v>
      </c>
      <c r="O72" s="60"/>
      <c r="P72" s="60"/>
      <c r="Q72" s="60"/>
      <c r="R72" s="51"/>
      <c r="S72" s="58"/>
      <c r="T72" s="60"/>
      <c r="U72" s="60"/>
      <c r="V72" s="60"/>
      <c r="W72" s="60"/>
      <c r="X72" s="60"/>
      <c r="Y72" s="60"/>
      <c r="Z72" s="60"/>
      <c r="AA72" s="51"/>
      <c r="AB72" s="58" t="s">
        <v>28</v>
      </c>
      <c r="AC72" s="60"/>
      <c r="AD72" s="60"/>
    </row>
    <row r="73" spans="3:30" ht="18">
      <c r="C73" s="588" t="s">
        <v>1257</v>
      </c>
      <c r="D73" s="588"/>
      <c r="E73" s="588"/>
      <c r="F73" s="58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58"/>
      <c r="T73" s="60"/>
      <c r="U73" s="60"/>
      <c r="V73" s="60"/>
      <c r="W73" s="60"/>
      <c r="X73" s="60"/>
      <c r="Y73" s="60"/>
      <c r="Z73" s="60"/>
      <c r="AA73" s="60"/>
      <c r="AB73" s="60"/>
      <c r="AC73" s="159" t="s">
        <v>0</v>
      </c>
      <c r="AD73" s="60"/>
    </row>
    <row r="74" spans="3:30" ht="15.75">
      <c r="C74" s="589" t="s">
        <v>1</v>
      </c>
      <c r="D74" s="589"/>
      <c r="E74" s="589"/>
      <c r="F74" s="589"/>
      <c r="G74" s="2"/>
      <c r="H74" s="2"/>
      <c r="I74" s="2"/>
      <c r="J74" s="2"/>
      <c r="K74" s="2"/>
      <c r="L74" s="2"/>
      <c r="M74" s="2"/>
      <c r="N74" s="2"/>
      <c r="O74" s="2"/>
      <c r="P74" s="2"/>
      <c r="Q74" s="457" t="s">
        <v>420</v>
      </c>
      <c r="R74" s="2"/>
      <c r="S74" s="1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3:30" ht="26.25">
      <c r="C75" s="589"/>
      <c r="D75" s="589"/>
      <c r="E75" s="589"/>
      <c r="F75" s="589"/>
      <c r="G75" s="8"/>
      <c r="H75" s="1"/>
      <c r="I75" s="1"/>
      <c r="J75" s="8" t="s">
        <v>47</v>
      </c>
      <c r="K75" s="8"/>
      <c r="L75" s="1"/>
      <c r="M75" s="1"/>
      <c r="N75" s="9"/>
      <c r="O75" s="9"/>
      <c r="P75" s="9"/>
      <c r="Q75" s="1"/>
      <c r="R75" s="10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3:30" ht="26.25">
      <c r="C76" s="161"/>
      <c r="D76" s="161"/>
      <c r="E76" s="8"/>
      <c r="F76" s="8"/>
      <c r="G76" s="1"/>
      <c r="H76" s="1"/>
      <c r="I76" s="1"/>
      <c r="J76" s="1"/>
      <c r="K76" s="1"/>
      <c r="L76" s="1"/>
      <c r="M76" s="1"/>
      <c r="N76" s="9"/>
      <c r="O76" s="9"/>
      <c r="P76" s="9"/>
      <c r="Q76" s="1"/>
      <c r="R76" s="10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3:30" ht="26.25">
      <c r="C77" s="12"/>
      <c r="D77" s="12"/>
      <c r="E77" s="162"/>
      <c r="F77" s="162"/>
      <c r="G77" s="583" t="s">
        <v>72</v>
      </c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1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3:30" ht="27" thickBot="1">
      <c r="C78" s="12"/>
      <c r="D78" s="1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3"/>
      <c r="S78" s="1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</row>
    <row r="79" spans="3:30" ht="21.75" thickBot="1">
      <c r="C79" s="584" t="s">
        <v>43</v>
      </c>
      <c r="D79" s="585"/>
      <c r="E79" s="585"/>
      <c r="F79" s="585"/>
      <c r="G79" s="585"/>
      <c r="H79" s="163"/>
      <c r="I79" s="163"/>
      <c r="J79" s="163"/>
      <c r="K79" s="163"/>
      <c r="L79" s="586" t="s">
        <v>419</v>
      </c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163"/>
      <c r="Y79" s="163"/>
      <c r="Z79" s="163"/>
      <c r="AA79" s="163"/>
      <c r="AB79" s="163"/>
      <c r="AC79" s="164" t="s">
        <v>411</v>
      </c>
      <c r="AD79" s="165"/>
    </row>
    <row r="80" spans="3:30" ht="19.5" thickBot="1">
      <c r="C80" s="512" t="s">
        <v>48</v>
      </c>
      <c r="D80" s="513"/>
      <c r="E80" s="513"/>
      <c r="F80" s="513"/>
      <c r="G80" s="513"/>
      <c r="H80" s="163"/>
      <c r="I80" s="163"/>
      <c r="J80" s="163"/>
      <c r="K80" s="163"/>
      <c r="L80" s="586" t="s">
        <v>1258</v>
      </c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163"/>
      <c r="Y80" s="163"/>
      <c r="Z80" s="163"/>
      <c r="AA80" s="163"/>
      <c r="AB80" s="163"/>
      <c r="AC80" s="166"/>
      <c r="AD80" s="167"/>
    </row>
    <row r="81" spans="3:30" ht="19.5" thickBot="1">
      <c r="C81" s="587" t="s">
        <v>1259</v>
      </c>
      <c r="D81" s="586"/>
      <c r="E81" s="586"/>
      <c r="F81" s="586"/>
      <c r="G81" s="586"/>
      <c r="H81" s="163"/>
      <c r="I81" s="163"/>
      <c r="J81" s="163"/>
      <c r="K81" s="163"/>
      <c r="L81" s="586" t="s">
        <v>45</v>
      </c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163"/>
      <c r="Y81" s="163"/>
      <c r="Z81" s="163"/>
      <c r="AA81" s="163"/>
      <c r="AB81" s="163"/>
      <c r="AC81" s="166"/>
      <c r="AD81" s="167"/>
    </row>
    <row r="82" spans="3:30" ht="12.75">
      <c r="C82" s="580" t="s">
        <v>49</v>
      </c>
      <c r="D82" s="582" t="s">
        <v>10</v>
      </c>
      <c r="E82" s="580" t="s">
        <v>11</v>
      </c>
      <c r="F82" s="168"/>
      <c r="G82" s="573" t="s">
        <v>50</v>
      </c>
      <c r="H82" s="566" t="s">
        <v>51</v>
      </c>
      <c r="I82" s="570" t="s">
        <v>52</v>
      </c>
      <c r="J82" s="566" t="s">
        <v>53</v>
      </c>
      <c r="K82" s="570" t="s">
        <v>52</v>
      </c>
      <c r="L82" s="566" t="s">
        <v>54</v>
      </c>
      <c r="M82" s="570" t="s">
        <v>52</v>
      </c>
      <c r="N82" s="566" t="s">
        <v>55</v>
      </c>
      <c r="O82" s="570" t="s">
        <v>52</v>
      </c>
      <c r="P82" s="574" t="s">
        <v>56</v>
      </c>
      <c r="Q82" s="576" t="s">
        <v>57</v>
      </c>
      <c r="R82" s="570" t="s">
        <v>52</v>
      </c>
      <c r="S82" s="576" t="s">
        <v>58</v>
      </c>
      <c r="T82" s="570" t="s">
        <v>52</v>
      </c>
      <c r="U82" s="578" t="s">
        <v>80</v>
      </c>
      <c r="V82" s="566" t="s">
        <v>59</v>
      </c>
      <c r="W82" s="567" t="s">
        <v>59</v>
      </c>
      <c r="X82" s="568"/>
      <c r="Y82" s="568"/>
      <c r="Z82" s="568"/>
      <c r="AA82" s="569"/>
      <c r="AB82" s="570" t="s">
        <v>52</v>
      </c>
      <c r="AC82" s="572" t="s">
        <v>60</v>
      </c>
      <c r="AD82" s="573" t="s">
        <v>61</v>
      </c>
    </row>
    <row r="83" spans="3:30" ht="23.25" thickBot="1">
      <c r="C83" s="581"/>
      <c r="D83" s="582"/>
      <c r="E83" s="581"/>
      <c r="F83" s="168" t="s">
        <v>62</v>
      </c>
      <c r="G83" s="573"/>
      <c r="H83" s="566"/>
      <c r="I83" s="571"/>
      <c r="J83" s="566"/>
      <c r="K83" s="571"/>
      <c r="L83" s="579"/>
      <c r="M83" s="571"/>
      <c r="N83" s="566"/>
      <c r="O83" s="571"/>
      <c r="P83" s="575"/>
      <c r="Q83" s="577"/>
      <c r="R83" s="571"/>
      <c r="S83" s="577"/>
      <c r="T83" s="571"/>
      <c r="U83" s="578"/>
      <c r="V83" s="566"/>
      <c r="W83" s="567"/>
      <c r="X83" s="568"/>
      <c r="Y83" s="568"/>
      <c r="Z83" s="568"/>
      <c r="AA83" s="569"/>
      <c r="AB83" s="571"/>
      <c r="AC83" s="572"/>
      <c r="AD83" s="573"/>
    </row>
    <row r="84" spans="3:30" ht="19.5" thickBot="1">
      <c r="C84" s="483"/>
      <c r="D84" s="484" t="s">
        <v>1278</v>
      </c>
      <c r="E84" s="484" t="s">
        <v>1279</v>
      </c>
      <c r="F84" s="485"/>
      <c r="G84" s="486"/>
      <c r="H84" s="487">
        <v>16.36</v>
      </c>
      <c r="I84" s="488">
        <f aca="true" t="shared" si="21" ref="I84:I99">IF(H84&gt;0,(ROUNDDOWN(9.23076*(26.7-H84)^1.835,0)),0)</f>
        <v>671</v>
      </c>
      <c r="J84" s="489">
        <v>1.32</v>
      </c>
      <c r="K84" s="488">
        <f aca="true" t="shared" si="22" ref="K84:K99">IF(J84&gt;0,(ROUNDDOWN(1.84523*((J84*100)-75)^1.348,0)),0)</f>
        <v>429</v>
      </c>
      <c r="L84" s="489">
        <v>10.81</v>
      </c>
      <c r="M84" s="488">
        <f>IF(L84&gt;0,(ROUNDDOWN(56.0211*(L84-1.5)^1.05,0)),0)</f>
        <v>583</v>
      </c>
      <c r="N84" s="489">
        <v>29.02</v>
      </c>
      <c r="O84" s="488">
        <f>IF(N84&gt;0,(ROUNDDOWN(4.99087*(42.5-N84)^1.81,0)),0)</f>
        <v>553</v>
      </c>
      <c r="P84" s="490">
        <f aca="true" t="shared" si="23" ref="P84:P99">I84+K84+M84+O84</f>
        <v>2236</v>
      </c>
      <c r="Q84" s="489">
        <v>0</v>
      </c>
      <c r="R84" s="488">
        <f>IF(Q84&gt;0,(ROUNDDOWN(0.188807*((Q84*100)-210)^1.41,0)),0)</f>
        <v>0</v>
      </c>
      <c r="S84" s="489">
        <v>0</v>
      </c>
      <c r="T84" s="488">
        <f>IF(S84&gt;0,(ROUNDDOWN(15.9803*(S84-3.8)^1.04,0)),0)</f>
        <v>0</v>
      </c>
      <c r="U84" s="490">
        <f aca="true" t="shared" si="24" ref="U84:U99">SUM(P84,R84,T84,)</f>
        <v>2236</v>
      </c>
      <c r="V84" s="491">
        <f>((W84*60)+Y84+(AA84/100))</f>
        <v>0</v>
      </c>
      <c r="W84" s="492">
        <v>0</v>
      </c>
      <c r="X84" s="493" t="s">
        <v>68</v>
      </c>
      <c r="Y84" s="494">
        <v>0</v>
      </c>
      <c r="Z84" s="493" t="s">
        <v>69</v>
      </c>
      <c r="AA84" s="494">
        <v>0</v>
      </c>
      <c r="AB84" s="488">
        <f>IF(V84&gt;0,(ROUNDDOWN(0.11193*(254-V84)^1.88,0)),)</f>
        <v>0</v>
      </c>
      <c r="AC84" s="495">
        <f>SUM(AB84,U84)</f>
        <v>2236</v>
      </c>
      <c r="AD84" s="181"/>
    </row>
    <row r="85" spans="3:30" ht="19.5" thickBot="1">
      <c r="C85" s="496"/>
      <c r="D85" s="484" t="s">
        <v>1280</v>
      </c>
      <c r="E85" s="484" t="s">
        <v>952</v>
      </c>
      <c r="F85" s="497"/>
      <c r="G85" s="498"/>
      <c r="H85" s="499">
        <v>15.27</v>
      </c>
      <c r="I85" s="500">
        <f t="shared" si="21"/>
        <v>806</v>
      </c>
      <c r="J85" s="501">
        <v>1.58</v>
      </c>
      <c r="K85" s="500">
        <f t="shared" si="22"/>
        <v>712</v>
      </c>
      <c r="L85" s="501">
        <v>11.19</v>
      </c>
      <c r="M85" s="500">
        <f aca="true" t="shared" si="25" ref="M85:M99">IF(L85&gt;0,(ROUNDDOWN(56.0211*(L85-1.5)^1.05,0)),0)</f>
        <v>608</v>
      </c>
      <c r="N85" s="501">
        <v>27.36</v>
      </c>
      <c r="O85" s="500">
        <f aca="true" t="shared" si="26" ref="O85:O99">IF(N85&gt;0,(ROUNDDOWN(4.99087*(42.5-N85)^1.81,0)),0)</f>
        <v>682</v>
      </c>
      <c r="P85" s="502">
        <f t="shared" si="23"/>
        <v>2808</v>
      </c>
      <c r="Q85" s="501">
        <v>0</v>
      </c>
      <c r="R85" s="500">
        <f aca="true" t="shared" si="27" ref="R85:R99">IF(Q85&gt;0,(ROUNDDOWN(0.188807*((Q85*100)-210)^1.41,0)),0)</f>
        <v>0</v>
      </c>
      <c r="S85" s="501">
        <v>0</v>
      </c>
      <c r="T85" s="500">
        <f aca="true" t="shared" si="28" ref="T85:T99">IF(S85&gt;0,(ROUNDDOWN(15.9803*(S85-3.8)^1.04,0)),0)</f>
        <v>0</v>
      </c>
      <c r="U85" s="502">
        <f t="shared" si="24"/>
        <v>2808</v>
      </c>
      <c r="V85" s="491">
        <f aca="true" t="shared" si="29" ref="V85:V102">((W85*60)+Y85+(AA85/100))</f>
        <v>0</v>
      </c>
      <c r="W85" s="492">
        <v>0</v>
      </c>
      <c r="X85" s="503" t="s">
        <v>68</v>
      </c>
      <c r="Y85" s="492">
        <v>0</v>
      </c>
      <c r="Z85" s="503" t="s">
        <v>69</v>
      </c>
      <c r="AA85" s="492">
        <v>0</v>
      </c>
      <c r="AB85" s="500">
        <f aca="true" t="shared" si="30" ref="AB85:AB99">IF(V85&gt;0,(ROUNDDOWN(0.11193*(254-V85)^1.88,0)),)</f>
        <v>0</v>
      </c>
      <c r="AC85" s="504">
        <f aca="true" t="shared" si="31" ref="AC85:AC99">SUM(AB85,U85)</f>
        <v>2808</v>
      </c>
      <c r="AD85" s="192"/>
    </row>
    <row r="86" spans="3:30" ht="19.5" thickBot="1">
      <c r="C86" s="496"/>
      <c r="D86" s="484" t="s">
        <v>1281</v>
      </c>
      <c r="E86" s="484" t="s">
        <v>1082</v>
      </c>
      <c r="F86" s="497"/>
      <c r="G86" s="498"/>
      <c r="H86" s="499">
        <v>18.06</v>
      </c>
      <c r="I86" s="500">
        <f t="shared" si="21"/>
        <v>482</v>
      </c>
      <c r="J86" s="501">
        <v>1.55</v>
      </c>
      <c r="K86" s="500">
        <f t="shared" si="22"/>
        <v>678</v>
      </c>
      <c r="L86" s="501">
        <v>10.17</v>
      </c>
      <c r="M86" s="500">
        <f t="shared" si="25"/>
        <v>541</v>
      </c>
      <c r="N86" s="501">
        <v>29.98</v>
      </c>
      <c r="O86" s="500">
        <f t="shared" si="26"/>
        <v>483</v>
      </c>
      <c r="P86" s="502">
        <f t="shared" si="23"/>
        <v>2184</v>
      </c>
      <c r="Q86" s="501">
        <v>0</v>
      </c>
      <c r="R86" s="500">
        <f t="shared" si="27"/>
        <v>0</v>
      </c>
      <c r="S86" s="501">
        <v>0</v>
      </c>
      <c r="T86" s="500">
        <f t="shared" si="28"/>
        <v>0</v>
      </c>
      <c r="U86" s="502">
        <f t="shared" si="24"/>
        <v>2184</v>
      </c>
      <c r="V86" s="491">
        <f t="shared" si="29"/>
        <v>0</v>
      </c>
      <c r="W86" s="492">
        <v>0</v>
      </c>
      <c r="X86" s="503" t="s">
        <v>68</v>
      </c>
      <c r="Y86" s="492">
        <v>0</v>
      </c>
      <c r="Z86" s="503" t="s">
        <v>69</v>
      </c>
      <c r="AA86" s="492">
        <v>0</v>
      </c>
      <c r="AB86" s="500">
        <f t="shared" si="30"/>
        <v>0</v>
      </c>
      <c r="AC86" s="504">
        <f t="shared" si="31"/>
        <v>2184</v>
      </c>
      <c r="AD86" s="192"/>
    </row>
    <row r="87" spans="3:30" ht="19.5" thickBot="1">
      <c r="C87" s="496"/>
      <c r="D87" s="484" t="s">
        <v>1282</v>
      </c>
      <c r="E87" s="484" t="s">
        <v>219</v>
      </c>
      <c r="F87" s="497"/>
      <c r="G87" s="498"/>
      <c r="H87" s="505">
        <v>19.73</v>
      </c>
      <c r="I87" s="500">
        <f t="shared" si="21"/>
        <v>325</v>
      </c>
      <c r="J87" s="501">
        <v>0</v>
      </c>
      <c r="K87" s="500">
        <f t="shared" si="22"/>
        <v>0</v>
      </c>
      <c r="L87" s="501">
        <v>0</v>
      </c>
      <c r="M87" s="500">
        <f t="shared" si="25"/>
        <v>0</v>
      </c>
      <c r="N87" s="501"/>
      <c r="O87" s="500">
        <f t="shared" si="26"/>
        <v>0</v>
      </c>
      <c r="P87" s="502">
        <f t="shared" si="23"/>
        <v>325</v>
      </c>
      <c r="Q87" s="501">
        <v>0</v>
      </c>
      <c r="R87" s="500">
        <f t="shared" si="27"/>
        <v>0</v>
      </c>
      <c r="S87" s="501">
        <v>0</v>
      </c>
      <c r="T87" s="500">
        <f t="shared" si="28"/>
        <v>0</v>
      </c>
      <c r="U87" s="502">
        <f t="shared" si="24"/>
        <v>325</v>
      </c>
      <c r="V87" s="491">
        <f t="shared" si="29"/>
        <v>0</v>
      </c>
      <c r="W87" s="492">
        <v>0</v>
      </c>
      <c r="X87" s="503" t="s">
        <v>68</v>
      </c>
      <c r="Y87" s="492">
        <v>0</v>
      </c>
      <c r="Z87" s="503" t="s">
        <v>69</v>
      </c>
      <c r="AA87" s="492">
        <v>0</v>
      </c>
      <c r="AB87" s="500">
        <f t="shared" si="30"/>
        <v>0</v>
      </c>
      <c r="AC87" s="504">
        <f t="shared" si="31"/>
        <v>325</v>
      </c>
      <c r="AD87" s="192"/>
    </row>
    <row r="88" spans="3:30" ht="19.5" thickBot="1">
      <c r="C88" s="496"/>
      <c r="D88" s="484" t="s">
        <v>1283</v>
      </c>
      <c r="E88" s="484" t="s">
        <v>184</v>
      </c>
      <c r="F88" s="497"/>
      <c r="G88" s="498"/>
      <c r="H88" s="505">
        <v>18.16</v>
      </c>
      <c r="I88" s="500">
        <f t="shared" si="21"/>
        <v>472</v>
      </c>
      <c r="J88" s="501">
        <v>1.23</v>
      </c>
      <c r="K88" s="500">
        <f t="shared" si="22"/>
        <v>340</v>
      </c>
      <c r="L88" s="501">
        <v>7.51</v>
      </c>
      <c r="M88" s="500">
        <f t="shared" si="25"/>
        <v>368</v>
      </c>
      <c r="N88" s="501">
        <v>29.86</v>
      </c>
      <c r="O88" s="500">
        <f t="shared" si="26"/>
        <v>492</v>
      </c>
      <c r="P88" s="502">
        <f t="shared" si="23"/>
        <v>1672</v>
      </c>
      <c r="Q88" s="501">
        <v>0</v>
      </c>
      <c r="R88" s="500">
        <f t="shared" si="27"/>
        <v>0</v>
      </c>
      <c r="S88" s="501">
        <v>0</v>
      </c>
      <c r="T88" s="500">
        <f t="shared" si="28"/>
        <v>0</v>
      </c>
      <c r="U88" s="502">
        <f t="shared" si="24"/>
        <v>1672</v>
      </c>
      <c r="V88" s="491">
        <f t="shared" si="29"/>
        <v>0</v>
      </c>
      <c r="W88" s="492">
        <v>0</v>
      </c>
      <c r="X88" s="503" t="s">
        <v>68</v>
      </c>
      <c r="Y88" s="492">
        <v>0</v>
      </c>
      <c r="Z88" s="503" t="s">
        <v>69</v>
      </c>
      <c r="AA88" s="492">
        <v>0</v>
      </c>
      <c r="AB88" s="500">
        <f t="shared" si="30"/>
        <v>0</v>
      </c>
      <c r="AC88" s="504">
        <f t="shared" si="31"/>
        <v>1672</v>
      </c>
      <c r="AD88" s="192"/>
    </row>
    <row r="89" spans="3:30" ht="19.5" thickBot="1">
      <c r="C89" s="496"/>
      <c r="D89" s="484" t="s">
        <v>1284</v>
      </c>
      <c r="E89" s="484" t="s">
        <v>1285</v>
      </c>
      <c r="F89" s="497"/>
      <c r="G89" s="498"/>
      <c r="H89" s="505">
        <v>15.91</v>
      </c>
      <c r="I89" s="500">
        <f t="shared" si="21"/>
        <v>725</v>
      </c>
      <c r="J89" s="501">
        <v>1.34</v>
      </c>
      <c r="K89" s="500">
        <f t="shared" si="22"/>
        <v>449</v>
      </c>
      <c r="L89" s="501">
        <v>10.28</v>
      </c>
      <c r="M89" s="500">
        <f t="shared" si="25"/>
        <v>548</v>
      </c>
      <c r="N89" s="501">
        <v>27.19</v>
      </c>
      <c r="O89" s="500">
        <f t="shared" si="26"/>
        <v>696</v>
      </c>
      <c r="P89" s="502">
        <f t="shared" si="23"/>
        <v>2418</v>
      </c>
      <c r="Q89" s="501">
        <v>0</v>
      </c>
      <c r="R89" s="500">
        <f t="shared" si="27"/>
        <v>0</v>
      </c>
      <c r="S89" s="501">
        <v>0</v>
      </c>
      <c r="T89" s="500">
        <f t="shared" si="28"/>
        <v>0</v>
      </c>
      <c r="U89" s="502">
        <f t="shared" si="24"/>
        <v>2418</v>
      </c>
      <c r="V89" s="491">
        <f t="shared" si="29"/>
        <v>0</v>
      </c>
      <c r="W89" s="492">
        <v>0</v>
      </c>
      <c r="X89" s="503" t="s">
        <v>68</v>
      </c>
      <c r="Y89" s="492">
        <v>0</v>
      </c>
      <c r="Z89" s="503" t="s">
        <v>69</v>
      </c>
      <c r="AA89" s="492">
        <v>0</v>
      </c>
      <c r="AB89" s="500">
        <f t="shared" si="30"/>
        <v>0</v>
      </c>
      <c r="AC89" s="504">
        <f t="shared" si="31"/>
        <v>2418</v>
      </c>
      <c r="AD89" s="192"/>
    </row>
    <row r="90" spans="3:30" ht="19.5" thickBot="1">
      <c r="C90" s="496"/>
      <c r="D90" s="484" t="s">
        <v>1286</v>
      </c>
      <c r="E90" s="484" t="s">
        <v>1287</v>
      </c>
      <c r="F90" s="497"/>
      <c r="G90" s="498"/>
      <c r="H90" s="505">
        <v>17.9</v>
      </c>
      <c r="I90" s="500">
        <f t="shared" si="21"/>
        <v>499</v>
      </c>
      <c r="J90" s="501">
        <v>1.43</v>
      </c>
      <c r="K90" s="500">
        <f t="shared" si="22"/>
        <v>544</v>
      </c>
      <c r="L90" s="501">
        <v>9.46</v>
      </c>
      <c r="M90" s="500">
        <f t="shared" si="25"/>
        <v>494</v>
      </c>
      <c r="N90" s="501">
        <v>29.73</v>
      </c>
      <c r="O90" s="500">
        <f t="shared" si="26"/>
        <v>501</v>
      </c>
      <c r="P90" s="502">
        <f t="shared" si="23"/>
        <v>2038</v>
      </c>
      <c r="Q90" s="501">
        <v>0</v>
      </c>
      <c r="R90" s="500">
        <f t="shared" si="27"/>
        <v>0</v>
      </c>
      <c r="S90" s="501">
        <v>0</v>
      </c>
      <c r="T90" s="500">
        <f t="shared" si="28"/>
        <v>0</v>
      </c>
      <c r="U90" s="502">
        <f t="shared" si="24"/>
        <v>2038</v>
      </c>
      <c r="V90" s="491">
        <f t="shared" si="29"/>
        <v>0</v>
      </c>
      <c r="W90" s="492">
        <v>0</v>
      </c>
      <c r="X90" s="503" t="s">
        <v>68</v>
      </c>
      <c r="Y90" s="492">
        <v>0</v>
      </c>
      <c r="Z90" s="503" t="s">
        <v>69</v>
      </c>
      <c r="AA90" s="492">
        <v>0</v>
      </c>
      <c r="AB90" s="500">
        <f t="shared" si="30"/>
        <v>0</v>
      </c>
      <c r="AC90" s="504">
        <f t="shared" si="31"/>
        <v>2038</v>
      </c>
      <c r="AD90" s="192"/>
    </row>
    <row r="91" spans="3:30" ht="19.5" thickBot="1">
      <c r="C91" s="496"/>
      <c r="D91" s="484" t="s">
        <v>1288</v>
      </c>
      <c r="E91" s="484" t="s">
        <v>1289</v>
      </c>
      <c r="F91" s="497"/>
      <c r="G91" s="498"/>
      <c r="H91" s="499">
        <v>15.13</v>
      </c>
      <c r="I91" s="500">
        <f t="shared" si="21"/>
        <v>825</v>
      </c>
      <c r="J91" s="501">
        <v>1.37</v>
      </c>
      <c r="K91" s="500">
        <f t="shared" si="22"/>
        <v>481</v>
      </c>
      <c r="L91" s="501">
        <v>8.78</v>
      </c>
      <c r="M91" s="500">
        <f t="shared" si="25"/>
        <v>450</v>
      </c>
      <c r="N91" s="501">
        <v>25.96</v>
      </c>
      <c r="O91" s="500">
        <f t="shared" si="26"/>
        <v>801</v>
      </c>
      <c r="P91" s="502">
        <f t="shared" si="23"/>
        <v>2557</v>
      </c>
      <c r="Q91" s="501">
        <v>0</v>
      </c>
      <c r="R91" s="500">
        <f t="shared" si="27"/>
        <v>0</v>
      </c>
      <c r="S91" s="501">
        <v>0</v>
      </c>
      <c r="T91" s="500">
        <f t="shared" si="28"/>
        <v>0</v>
      </c>
      <c r="U91" s="502">
        <f t="shared" si="24"/>
        <v>2557</v>
      </c>
      <c r="V91" s="491">
        <f t="shared" si="29"/>
        <v>0</v>
      </c>
      <c r="W91" s="492">
        <v>0</v>
      </c>
      <c r="X91" s="503" t="s">
        <v>68</v>
      </c>
      <c r="Y91" s="492">
        <v>0</v>
      </c>
      <c r="Z91" s="503" t="s">
        <v>69</v>
      </c>
      <c r="AA91" s="492">
        <v>0</v>
      </c>
      <c r="AB91" s="500">
        <f t="shared" si="30"/>
        <v>0</v>
      </c>
      <c r="AC91" s="504">
        <f t="shared" si="31"/>
        <v>2557</v>
      </c>
      <c r="AD91" s="195"/>
    </row>
    <row r="92" spans="3:30" ht="19.5" thickBot="1">
      <c r="C92" s="496"/>
      <c r="D92" s="484" t="s">
        <v>1290</v>
      </c>
      <c r="E92" s="484" t="s">
        <v>115</v>
      </c>
      <c r="F92" s="497"/>
      <c r="G92" s="498"/>
      <c r="H92" s="499">
        <v>16.05</v>
      </c>
      <c r="I92" s="500">
        <f t="shared" si="21"/>
        <v>708</v>
      </c>
      <c r="J92" s="501">
        <v>1.55</v>
      </c>
      <c r="K92" s="500">
        <f t="shared" si="22"/>
        <v>678</v>
      </c>
      <c r="L92" s="501">
        <v>9.73</v>
      </c>
      <c r="M92" s="500">
        <f t="shared" si="25"/>
        <v>512</v>
      </c>
      <c r="N92" s="501">
        <v>29.56</v>
      </c>
      <c r="O92" s="500">
        <f t="shared" si="26"/>
        <v>513</v>
      </c>
      <c r="P92" s="502">
        <f t="shared" si="23"/>
        <v>2411</v>
      </c>
      <c r="Q92" s="501">
        <v>0</v>
      </c>
      <c r="R92" s="500">
        <f t="shared" si="27"/>
        <v>0</v>
      </c>
      <c r="S92" s="501">
        <v>0</v>
      </c>
      <c r="T92" s="500">
        <f t="shared" si="28"/>
        <v>0</v>
      </c>
      <c r="U92" s="502">
        <f t="shared" si="24"/>
        <v>2411</v>
      </c>
      <c r="V92" s="491">
        <f t="shared" si="29"/>
        <v>0</v>
      </c>
      <c r="W92" s="492">
        <v>0</v>
      </c>
      <c r="X92" s="503" t="s">
        <v>68</v>
      </c>
      <c r="Y92" s="492">
        <v>0</v>
      </c>
      <c r="Z92" s="503" t="s">
        <v>69</v>
      </c>
      <c r="AA92" s="492">
        <v>0</v>
      </c>
      <c r="AB92" s="500">
        <f t="shared" si="30"/>
        <v>0</v>
      </c>
      <c r="AC92" s="504">
        <f t="shared" si="31"/>
        <v>2411</v>
      </c>
      <c r="AD92" s="192"/>
    </row>
    <row r="93" spans="3:30" ht="19.5" thickBot="1">
      <c r="C93" s="496"/>
      <c r="D93" s="484" t="s">
        <v>1291</v>
      </c>
      <c r="E93" s="484" t="s">
        <v>184</v>
      </c>
      <c r="F93" s="497"/>
      <c r="G93" s="498"/>
      <c r="H93" s="499">
        <v>15.74</v>
      </c>
      <c r="I93" s="500">
        <f t="shared" si="21"/>
        <v>746</v>
      </c>
      <c r="J93" s="501">
        <v>1.43</v>
      </c>
      <c r="K93" s="500">
        <f t="shared" si="22"/>
        <v>544</v>
      </c>
      <c r="L93" s="501">
        <v>10.5</v>
      </c>
      <c r="M93" s="500">
        <f t="shared" si="25"/>
        <v>562</v>
      </c>
      <c r="N93" s="501">
        <v>29.03</v>
      </c>
      <c r="O93" s="500">
        <f t="shared" si="26"/>
        <v>552</v>
      </c>
      <c r="P93" s="502">
        <f t="shared" si="23"/>
        <v>2404</v>
      </c>
      <c r="Q93" s="501">
        <v>0</v>
      </c>
      <c r="R93" s="500">
        <f t="shared" si="27"/>
        <v>0</v>
      </c>
      <c r="S93" s="501">
        <v>0</v>
      </c>
      <c r="T93" s="500">
        <f t="shared" si="28"/>
        <v>0</v>
      </c>
      <c r="U93" s="502">
        <f t="shared" si="24"/>
        <v>2404</v>
      </c>
      <c r="V93" s="491">
        <f t="shared" si="29"/>
        <v>0</v>
      </c>
      <c r="W93" s="492">
        <v>0</v>
      </c>
      <c r="X93" s="503" t="s">
        <v>68</v>
      </c>
      <c r="Y93" s="492">
        <v>0</v>
      </c>
      <c r="Z93" s="503" t="s">
        <v>69</v>
      </c>
      <c r="AA93" s="492">
        <v>0</v>
      </c>
      <c r="AB93" s="500">
        <f t="shared" si="30"/>
        <v>0</v>
      </c>
      <c r="AC93" s="504">
        <f t="shared" si="31"/>
        <v>2404</v>
      </c>
      <c r="AD93" s="192"/>
    </row>
    <row r="94" spans="3:30" ht="19.5" thickBot="1">
      <c r="C94" s="496"/>
      <c r="D94" s="484" t="s">
        <v>1292</v>
      </c>
      <c r="E94" s="484" t="s">
        <v>1293</v>
      </c>
      <c r="F94" s="497"/>
      <c r="G94" s="498"/>
      <c r="H94" s="505">
        <v>17.37</v>
      </c>
      <c r="I94" s="500">
        <f t="shared" si="21"/>
        <v>555</v>
      </c>
      <c r="J94" s="501">
        <v>0</v>
      </c>
      <c r="K94" s="500">
        <f t="shared" si="22"/>
        <v>0</v>
      </c>
      <c r="L94" s="501">
        <v>9.34</v>
      </c>
      <c r="M94" s="500">
        <f t="shared" si="25"/>
        <v>486</v>
      </c>
      <c r="N94" s="501">
        <v>28.35</v>
      </c>
      <c r="O94" s="500">
        <f t="shared" si="26"/>
        <v>604</v>
      </c>
      <c r="P94" s="502">
        <f t="shared" si="23"/>
        <v>1645</v>
      </c>
      <c r="Q94" s="501">
        <v>0</v>
      </c>
      <c r="R94" s="500">
        <f t="shared" si="27"/>
        <v>0</v>
      </c>
      <c r="S94" s="501">
        <v>0</v>
      </c>
      <c r="T94" s="500">
        <f t="shared" si="28"/>
        <v>0</v>
      </c>
      <c r="U94" s="502">
        <f t="shared" si="24"/>
        <v>1645</v>
      </c>
      <c r="V94" s="491">
        <f t="shared" si="29"/>
        <v>0</v>
      </c>
      <c r="W94" s="492">
        <v>0</v>
      </c>
      <c r="X94" s="503" t="s">
        <v>68</v>
      </c>
      <c r="Y94" s="492">
        <v>0</v>
      </c>
      <c r="Z94" s="503" t="s">
        <v>69</v>
      </c>
      <c r="AA94" s="492">
        <v>0</v>
      </c>
      <c r="AB94" s="500">
        <f t="shared" si="30"/>
        <v>0</v>
      </c>
      <c r="AC94" s="504">
        <f t="shared" si="31"/>
        <v>1645</v>
      </c>
      <c r="AD94" s="192"/>
    </row>
    <row r="95" spans="3:30" ht="19.5" thickBot="1">
      <c r="C95" s="496"/>
      <c r="D95" s="484" t="s">
        <v>1294</v>
      </c>
      <c r="E95" s="484" t="s">
        <v>1295</v>
      </c>
      <c r="F95" s="497"/>
      <c r="G95" s="498"/>
      <c r="H95" s="499">
        <v>17.67</v>
      </c>
      <c r="I95" s="500">
        <f t="shared" si="21"/>
        <v>523</v>
      </c>
      <c r="J95" s="501">
        <v>0</v>
      </c>
      <c r="K95" s="500">
        <f t="shared" si="22"/>
        <v>0</v>
      </c>
      <c r="L95" s="501">
        <v>8.64</v>
      </c>
      <c r="M95" s="500">
        <f t="shared" si="25"/>
        <v>441</v>
      </c>
      <c r="N95" s="501">
        <v>30.14</v>
      </c>
      <c r="O95" s="500">
        <f t="shared" si="26"/>
        <v>472</v>
      </c>
      <c r="P95" s="502">
        <f t="shared" si="23"/>
        <v>1436</v>
      </c>
      <c r="Q95" s="501">
        <v>0</v>
      </c>
      <c r="R95" s="500">
        <f t="shared" si="27"/>
        <v>0</v>
      </c>
      <c r="S95" s="501">
        <v>0</v>
      </c>
      <c r="T95" s="500">
        <f t="shared" si="28"/>
        <v>0</v>
      </c>
      <c r="U95" s="502">
        <f t="shared" si="24"/>
        <v>1436</v>
      </c>
      <c r="V95" s="491">
        <f t="shared" si="29"/>
        <v>0</v>
      </c>
      <c r="W95" s="492">
        <v>0</v>
      </c>
      <c r="X95" s="503" t="s">
        <v>68</v>
      </c>
      <c r="Y95" s="492">
        <v>0</v>
      </c>
      <c r="Z95" s="503" t="s">
        <v>69</v>
      </c>
      <c r="AA95" s="492">
        <v>0</v>
      </c>
      <c r="AB95" s="500">
        <f t="shared" si="30"/>
        <v>0</v>
      </c>
      <c r="AC95" s="504">
        <f t="shared" si="31"/>
        <v>1436</v>
      </c>
      <c r="AD95" s="192"/>
    </row>
    <row r="96" spans="3:30" ht="19.5" thickBot="1">
      <c r="C96" s="496"/>
      <c r="D96" s="484" t="s">
        <v>1296</v>
      </c>
      <c r="E96" s="484" t="s">
        <v>1297</v>
      </c>
      <c r="F96" s="497"/>
      <c r="G96" s="498"/>
      <c r="H96" s="505">
        <v>17.93</v>
      </c>
      <c r="I96" s="500">
        <f t="shared" si="21"/>
        <v>496</v>
      </c>
      <c r="J96" s="501">
        <v>1.32</v>
      </c>
      <c r="K96" s="500">
        <f t="shared" si="22"/>
        <v>429</v>
      </c>
      <c r="L96" s="501">
        <v>8.18</v>
      </c>
      <c r="M96" s="500">
        <f t="shared" si="25"/>
        <v>411</v>
      </c>
      <c r="N96" s="501">
        <v>28.03</v>
      </c>
      <c r="O96" s="500">
        <f t="shared" si="26"/>
        <v>628</v>
      </c>
      <c r="P96" s="502">
        <f t="shared" si="23"/>
        <v>1964</v>
      </c>
      <c r="Q96" s="501">
        <v>0</v>
      </c>
      <c r="R96" s="500">
        <f t="shared" si="27"/>
        <v>0</v>
      </c>
      <c r="S96" s="501">
        <v>0</v>
      </c>
      <c r="T96" s="500">
        <f t="shared" si="28"/>
        <v>0</v>
      </c>
      <c r="U96" s="502">
        <f t="shared" si="24"/>
        <v>1964</v>
      </c>
      <c r="V96" s="491">
        <f t="shared" si="29"/>
        <v>0</v>
      </c>
      <c r="W96" s="492">
        <v>0</v>
      </c>
      <c r="X96" s="503" t="s">
        <v>68</v>
      </c>
      <c r="Y96" s="492">
        <v>0</v>
      </c>
      <c r="Z96" s="503" t="s">
        <v>69</v>
      </c>
      <c r="AA96" s="492">
        <v>0</v>
      </c>
      <c r="AB96" s="500">
        <f t="shared" si="30"/>
        <v>0</v>
      </c>
      <c r="AC96" s="504">
        <f t="shared" si="31"/>
        <v>1964</v>
      </c>
      <c r="AD96" s="192"/>
    </row>
    <row r="97" spans="3:30" ht="16.5" thickBot="1">
      <c r="C97" s="182"/>
      <c r="D97" s="400"/>
      <c r="E97" s="400"/>
      <c r="F97" s="185"/>
      <c r="G97" s="186"/>
      <c r="H97" s="481">
        <v>0</v>
      </c>
      <c r="I97" s="187">
        <f t="shared" si="21"/>
        <v>0</v>
      </c>
      <c r="J97" s="481">
        <v>0</v>
      </c>
      <c r="K97" s="187">
        <f t="shared" si="22"/>
        <v>0</v>
      </c>
      <c r="L97" s="481">
        <v>0</v>
      </c>
      <c r="M97" s="187">
        <f t="shared" si="25"/>
        <v>0</v>
      </c>
      <c r="N97" s="481">
        <v>0</v>
      </c>
      <c r="O97" s="187">
        <f t="shared" si="26"/>
        <v>0</v>
      </c>
      <c r="P97" s="188">
        <f t="shared" si="23"/>
        <v>0</v>
      </c>
      <c r="Q97" s="481">
        <v>0</v>
      </c>
      <c r="R97" s="187">
        <f t="shared" si="27"/>
        <v>0</v>
      </c>
      <c r="S97" s="481">
        <v>0</v>
      </c>
      <c r="T97" s="187">
        <f t="shared" si="28"/>
        <v>0</v>
      </c>
      <c r="U97" s="188">
        <f t="shared" si="24"/>
        <v>0</v>
      </c>
      <c r="V97" s="177">
        <f t="shared" si="29"/>
        <v>0</v>
      </c>
      <c r="W97" s="178">
        <v>0</v>
      </c>
      <c r="X97" s="190" t="s">
        <v>68</v>
      </c>
      <c r="Y97" s="178">
        <v>0</v>
      </c>
      <c r="Z97" s="190" t="s">
        <v>69</v>
      </c>
      <c r="AA97" s="178">
        <v>0</v>
      </c>
      <c r="AB97" s="187">
        <f t="shared" si="30"/>
        <v>0</v>
      </c>
      <c r="AC97" s="191">
        <f t="shared" si="31"/>
        <v>0</v>
      </c>
      <c r="AD97" s="192"/>
    </row>
    <row r="98" spans="3:30" ht="16.5" thickBot="1">
      <c r="C98" s="182"/>
      <c r="D98" s="183"/>
      <c r="E98" s="184"/>
      <c r="F98" s="185"/>
      <c r="G98" s="186"/>
      <c r="H98" s="481">
        <v>0</v>
      </c>
      <c r="I98" s="187">
        <f t="shared" si="21"/>
        <v>0</v>
      </c>
      <c r="J98" s="481">
        <v>0</v>
      </c>
      <c r="K98" s="187">
        <f t="shared" si="22"/>
        <v>0</v>
      </c>
      <c r="L98" s="481">
        <v>0</v>
      </c>
      <c r="M98" s="187">
        <f t="shared" si="25"/>
        <v>0</v>
      </c>
      <c r="N98" s="481">
        <v>0</v>
      </c>
      <c r="O98" s="187">
        <f t="shared" si="26"/>
        <v>0</v>
      </c>
      <c r="P98" s="188">
        <f t="shared" si="23"/>
        <v>0</v>
      </c>
      <c r="Q98" s="481">
        <v>0</v>
      </c>
      <c r="R98" s="187">
        <f t="shared" si="27"/>
        <v>0</v>
      </c>
      <c r="S98" s="481">
        <v>0</v>
      </c>
      <c r="T98" s="187">
        <f t="shared" si="28"/>
        <v>0</v>
      </c>
      <c r="U98" s="188">
        <f t="shared" si="24"/>
        <v>0</v>
      </c>
      <c r="V98" s="177">
        <f t="shared" si="29"/>
        <v>0</v>
      </c>
      <c r="W98" s="178">
        <v>0</v>
      </c>
      <c r="X98" s="190" t="s">
        <v>68</v>
      </c>
      <c r="Y98" s="178">
        <v>0</v>
      </c>
      <c r="Z98" s="190" t="s">
        <v>69</v>
      </c>
      <c r="AA98" s="178">
        <v>0</v>
      </c>
      <c r="AB98" s="187">
        <f t="shared" si="30"/>
        <v>0</v>
      </c>
      <c r="AC98" s="191">
        <f t="shared" si="31"/>
        <v>0</v>
      </c>
      <c r="AD98" s="192"/>
    </row>
    <row r="99" spans="3:30" ht="16.5" thickBot="1">
      <c r="C99" s="182"/>
      <c r="D99" s="183"/>
      <c r="E99" s="184"/>
      <c r="F99" s="185"/>
      <c r="G99" s="186"/>
      <c r="H99" s="481">
        <v>0</v>
      </c>
      <c r="I99" s="187">
        <f t="shared" si="21"/>
        <v>0</v>
      </c>
      <c r="J99" s="481">
        <v>0</v>
      </c>
      <c r="K99" s="187">
        <f t="shared" si="22"/>
        <v>0</v>
      </c>
      <c r="L99" s="481">
        <v>0</v>
      </c>
      <c r="M99" s="187">
        <f t="shared" si="25"/>
        <v>0</v>
      </c>
      <c r="N99" s="481">
        <v>0</v>
      </c>
      <c r="O99" s="187">
        <f t="shared" si="26"/>
        <v>0</v>
      </c>
      <c r="P99" s="188">
        <f t="shared" si="23"/>
        <v>0</v>
      </c>
      <c r="Q99" s="481">
        <v>0</v>
      </c>
      <c r="R99" s="187">
        <f t="shared" si="27"/>
        <v>0</v>
      </c>
      <c r="S99" s="481">
        <v>0</v>
      </c>
      <c r="T99" s="187">
        <f t="shared" si="28"/>
        <v>0</v>
      </c>
      <c r="U99" s="188">
        <f t="shared" si="24"/>
        <v>0</v>
      </c>
      <c r="V99" s="177">
        <f t="shared" si="29"/>
        <v>0</v>
      </c>
      <c r="W99" s="178">
        <v>0</v>
      </c>
      <c r="X99" s="190" t="s">
        <v>68</v>
      </c>
      <c r="Y99" s="178">
        <v>0</v>
      </c>
      <c r="Z99" s="190" t="s">
        <v>69</v>
      </c>
      <c r="AA99" s="178">
        <v>0</v>
      </c>
      <c r="AB99" s="187">
        <f t="shared" si="30"/>
        <v>0</v>
      </c>
      <c r="AC99" s="191">
        <f t="shared" si="31"/>
        <v>0</v>
      </c>
      <c r="AD99" s="196"/>
    </row>
    <row r="100" spans="3:30" ht="16.5" thickBot="1">
      <c r="C100" s="197"/>
      <c r="D100" s="183"/>
      <c r="E100" s="184"/>
      <c r="F100" s="198"/>
      <c r="G100" s="199"/>
      <c r="H100" s="481">
        <v>0</v>
      </c>
      <c r="I100" s="200">
        <f>IF(H100&gt;0,(ROUNDDOWN(9.23076*(26.7-H100)^1.835,0)),0)</f>
        <v>0</v>
      </c>
      <c r="J100" s="481">
        <v>0</v>
      </c>
      <c r="K100" s="200">
        <f>IF(J100&gt;0,(ROUNDDOWN(1.84523*((J100*100)-75)^1.348,0)),0)</f>
        <v>0</v>
      </c>
      <c r="L100" s="481">
        <v>0</v>
      </c>
      <c r="M100" s="200">
        <f>IF(L100&gt;0,(ROUNDDOWN(56.0211*(L100-1.5)^1.05,0)),0)</f>
        <v>0</v>
      </c>
      <c r="N100" s="481">
        <v>0</v>
      </c>
      <c r="O100" s="200">
        <f>IF(N100&gt;0,(ROUNDDOWN(4.99087*(42.5-N100)^1.81,0)),0)</f>
        <v>0</v>
      </c>
      <c r="P100" s="201">
        <f>I100+K100+M100+O100</f>
        <v>0</v>
      </c>
      <c r="Q100" s="481">
        <v>0</v>
      </c>
      <c r="R100" s="200">
        <f>IF(Q100&gt;0,(ROUNDDOWN(0.188807*((Q100*100)-210)^1.41,0)),0)</f>
        <v>0</v>
      </c>
      <c r="S100" s="481">
        <v>0</v>
      </c>
      <c r="T100" s="200">
        <f>IF(S100&gt;0,(ROUNDDOWN(15.9803*(S100-3.8)^1.04,0)),0)</f>
        <v>0</v>
      </c>
      <c r="U100" s="201">
        <f>SUM(P100,R100,T100,)</f>
        <v>0</v>
      </c>
      <c r="V100" s="177">
        <f t="shared" si="29"/>
        <v>0</v>
      </c>
      <c r="W100" s="178">
        <v>0</v>
      </c>
      <c r="X100" s="203" t="s">
        <v>68</v>
      </c>
      <c r="Y100" s="178">
        <v>0</v>
      </c>
      <c r="Z100" s="203" t="s">
        <v>69</v>
      </c>
      <c r="AA100" s="178">
        <v>0</v>
      </c>
      <c r="AB100" s="200">
        <f>IF(V100&gt;0,(ROUNDDOWN(0.11193*(254-V100)^1.88,0)),)</f>
        <v>0</v>
      </c>
      <c r="AC100" s="204">
        <f>SUM(AB100,U100)</f>
        <v>0</v>
      </c>
      <c r="AD100" s="205"/>
    </row>
    <row r="101" spans="3:30" ht="16.5" thickBot="1">
      <c r="C101" s="197"/>
      <c r="D101" s="206"/>
      <c r="E101" s="206"/>
      <c r="F101" s="198"/>
      <c r="G101" s="199"/>
      <c r="H101" s="481">
        <v>0</v>
      </c>
      <c r="I101" s="187">
        <f>IF(H101&gt;0,(ROUNDDOWN(9.23076*(26.7-H101)^1.835,0)),0)</f>
        <v>0</v>
      </c>
      <c r="J101" s="481">
        <v>0</v>
      </c>
      <c r="K101" s="187">
        <f>IF(J101&gt;0,(ROUNDDOWN(1.84523*((J101*100)-75)^1.348,0)),0)</f>
        <v>0</v>
      </c>
      <c r="L101" s="481">
        <v>0</v>
      </c>
      <c r="M101" s="187">
        <f>IF(L101&gt;0,(ROUNDDOWN(56.0211*(L101-1.5)^1.05,0)),0)</f>
        <v>0</v>
      </c>
      <c r="N101" s="481">
        <v>0</v>
      </c>
      <c r="O101" s="187">
        <f>IF(N101&gt;0,(ROUNDDOWN(4.99087*(42.5-N101)^1.81,0)),0)</f>
        <v>0</v>
      </c>
      <c r="P101" s="188">
        <f>I101+K101+M101+O101</f>
        <v>0</v>
      </c>
      <c r="Q101" s="481">
        <v>0</v>
      </c>
      <c r="R101" s="187">
        <f>IF(Q101&gt;0,(ROUNDDOWN(0.188807*((Q101*100)-210)^1.41,0)),0)</f>
        <v>0</v>
      </c>
      <c r="S101" s="481">
        <v>0</v>
      </c>
      <c r="T101" s="187">
        <f>IF(S101&gt;0,(ROUNDDOWN(15.9803*(S101-3.8)^1.04,0)),0)</f>
        <v>0</v>
      </c>
      <c r="U101" s="188">
        <f>SUM(P101,R101,T101,)</f>
        <v>0</v>
      </c>
      <c r="V101" s="177">
        <f t="shared" si="29"/>
        <v>0</v>
      </c>
      <c r="W101" s="178">
        <v>0</v>
      </c>
      <c r="X101" s="190" t="s">
        <v>68</v>
      </c>
      <c r="Y101" s="178">
        <v>0</v>
      </c>
      <c r="Z101" s="190" t="s">
        <v>69</v>
      </c>
      <c r="AA101" s="178">
        <v>0</v>
      </c>
      <c r="AB101" s="187">
        <f>IF(V101&gt;0,(ROUNDDOWN(0.11193*(254-V101)^1.88,0)),)</f>
        <v>0</v>
      </c>
      <c r="AC101" s="191">
        <f>SUM(AB101,U101)</f>
        <v>0</v>
      </c>
      <c r="AD101" s="192"/>
    </row>
    <row r="102" spans="3:30" ht="16.5" thickBot="1">
      <c r="C102" s="258"/>
      <c r="D102" s="207"/>
      <c r="E102" s="207"/>
      <c r="F102" s="259"/>
      <c r="G102" s="260"/>
      <c r="H102" s="482">
        <v>0</v>
      </c>
      <c r="I102" s="208">
        <f>IF(H102&gt;0,(ROUNDDOWN(9.23076*(26.7-H102)^1.835,0)),0)</f>
        <v>0</v>
      </c>
      <c r="J102" s="482">
        <v>0</v>
      </c>
      <c r="K102" s="208">
        <f>IF(J102&gt;0,(ROUNDDOWN(1.84523*((J102*100)-75)^1.348,0)),0)</f>
        <v>0</v>
      </c>
      <c r="L102" s="482">
        <v>0</v>
      </c>
      <c r="M102" s="208">
        <f>IF(L102&gt;0,(ROUNDDOWN(56.0211*(L102-1.5)^1.05,0)),0)</f>
        <v>0</v>
      </c>
      <c r="N102" s="482">
        <v>0</v>
      </c>
      <c r="O102" s="208">
        <f>IF(N102&gt;0,(ROUNDDOWN(4.99087*(42.5-N102)^1.81,0)),0)</f>
        <v>0</v>
      </c>
      <c r="P102" s="209">
        <f>I102+K102+M102+O102</f>
        <v>0</v>
      </c>
      <c r="Q102" s="482">
        <v>0</v>
      </c>
      <c r="R102" s="208">
        <f>IF(Q102&gt;0,(ROUNDDOWN(0.188807*((Q102*100)-210)^1.41,0)),0)</f>
        <v>0</v>
      </c>
      <c r="S102" s="482">
        <v>0</v>
      </c>
      <c r="T102" s="208">
        <f>IF(S102&gt;0,(ROUNDDOWN(15.9803*(S102-3.8)^1.04,0)),0)</f>
        <v>0</v>
      </c>
      <c r="U102" s="209">
        <f>SUM(P102,R102,T102,)</f>
        <v>0</v>
      </c>
      <c r="V102" s="177">
        <f t="shared" si="29"/>
        <v>0</v>
      </c>
      <c r="W102" s="178">
        <v>0</v>
      </c>
      <c r="X102" s="211" t="s">
        <v>68</v>
      </c>
      <c r="Y102" s="178">
        <v>0</v>
      </c>
      <c r="Z102" s="211" t="s">
        <v>69</v>
      </c>
      <c r="AA102" s="178">
        <v>0</v>
      </c>
      <c r="AB102" s="208">
        <f>IF(V102&gt;0,(ROUNDDOWN(0.11193*(254-V102)^1.88,0)),)</f>
        <v>0</v>
      </c>
      <c r="AC102" s="212">
        <f>SUM(AB102,U102)</f>
        <v>0</v>
      </c>
      <c r="AD102" s="213"/>
    </row>
    <row r="103" spans="3:30" ht="18.75">
      <c r="C103" s="51"/>
      <c r="D103" s="214" t="s">
        <v>22</v>
      </c>
      <c r="E103" s="53"/>
      <c r="F103" s="53"/>
      <c r="G103" s="214"/>
      <c r="H103" s="214"/>
      <c r="I103" s="53"/>
      <c r="J103" s="54"/>
      <c r="K103" s="54"/>
      <c r="L103" s="54"/>
      <c r="M103" s="54"/>
      <c r="N103" s="214" t="s">
        <v>23</v>
      </c>
      <c r="O103" s="215"/>
      <c r="P103" s="215"/>
      <c r="Q103" s="216"/>
      <c r="R103" s="57"/>
      <c r="S103" s="58"/>
      <c r="T103" s="215"/>
      <c r="U103" s="215"/>
      <c r="V103" s="215"/>
      <c r="W103" s="215" t="s">
        <v>24</v>
      </c>
      <c r="X103" s="215"/>
      <c r="Y103" s="215"/>
      <c r="Z103" s="216"/>
      <c r="AA103" s="57"/>
      <c r="AB103" s="58"/>
      <c r="AC103" s="60"/>
      <c r="AD103" s="60"/>
    </row>
    <row r="104" spans="3:30" ht="12.75">
      <c r="C104" s="51"/>
      <c r="D104" s="51"/>
      <c r="E104" s="53"/>
      <c r="F104" s="53"/>
      <c r="G104" s="53"/>
      <c r="H104" s="53"/>
      <c r="I104" s="53"/>
      <c r="J104" s="51"/>
      <c r="K104" s="51"/>
      <c r="L104" s="51"/>
      <c r="M104" s="51"/>
      <c r="N104" s="53"/>
      <c r="O104" s="51"/>
      <c r="P104" s="51"/>
      <c r="Q104" s="51"/>
      <c r="R104" s="524"/>
      <c r="S104" s="524"/>
      <c r="T104" s="51"/>
      <c r="U104" s="51"/>
      <c r="V104" s="51"/>
      <c r="W104" s="51"/>
      <c r="X104" s="51"/>
      <c r="Y104" s="51"/>
      <c r="Z104" s="51"/>
      <c r="AA104" s="524" t="s">
        <v>25</v>
      </c>
      <c r="AB104" s="524"/>
      <c r="AC104" s="524"/>
      <c r="AD104" s="524"/>
    </row>
    <row r="105" spans="3:30" ht="12.75">
      <c r="C105" s="524" t="s">
        <v>26</v>
      </c>
      <c r="D105" s="524"/>
      <c r="E105" s="60"/>
      <c r="F105" s="60"/>
      <c r="G105" s="51"/>
      <c r="H105" s="51"/>
      <c r="I105" s="58"/>
      <c r="J105" s="60"/>
      <c r="K105" s="60"/>
      <c r="L105" s="60"/>
      <c r="M105" s="60"/>
      <c r="N105" s="51" t="s">
        <v>26</v>
      </c>
      <c r="O105" s="60"/>
      <c r="P105" s="60"/>
      <c r="Q105" s="60"/>
      <c r="R105" s="524"/>
      <c r="S105" s="524"/>
      <c r="T105" s="60"/>
      <c r="U105" s="60"/>
      <c r="V105" s="60"/>
      <c r="W105" s="60"/>
      <c r="X105" s="60"/>
      <c r="Y105" s="60"/>
      <c r="Z105" s="60"/>
      <c r="AA105" s="54" t="s">
        <v>25</v>
      </c>
      <c r="AB105" s="54"/>
      <c r="AC105" s="60"/>
      <c r="AD105" s="60"/>
    </row>
    <row r="106" spans="3:30" ht="15.75">
      <c r="C106" s="519"/>
      <c r="D106" s="519"/>
      <c r="E106" s="60"/>
      <c r="F106" s="60"/>
      <c r="G106" s="51"/>
      <c r="H106" s="51"/>
      <c r="I106" s="58"/>
      <c r="J106" s="60"/>
      <c r="K106" s="60"/>
      <c r="L106" s="60"/>
      <c r="M106" s="60"/>
      <c r="N106" s="51" t="s">
        <v>28</v>
      </c>
      <c r="O106" s="60"/>
      <c r="P106" s="60"/>
      <c r="Q106" s="60"/>
      <c r="R106" s="51"/>
      <c r="S106" s="58"/>
      <c r="T106" s="60"/>
      <c r="U106" s="60"/>
      <c r="V106" s="60"/>
      <c r="W106" s="60"/>
      <c r="X106" s="60"/>
      <c r="Y106" s="60"/>
      <c r="Z106" s="60"/>
      <c r="AA106" s="51"/>
      <c r="AB106" s="58"/>
      <c r="AC106" s="60"/>
      <c r="AD106" s="60"/>
    </row>
    <row r="107" spans="3:30" ht="15.75">
      <c r="C107" s="519"/>
      <c r="D107" s="519"/>
      <c r="E107" s="60"/>
      <c r="F107" s="60"/>
      <c r="G107" s="51"/>
      <c r="H107" s="51"/>
      <c r="I107" s="58"/>
      <c r="J107" s="60"/>
      <c r="K107" s="60"/>
      <c r="L107" s="60"/>
      <c r="M107" s="60"/>
      <c r="N107" s="60"/>
      <c r="O107" s="60"/>
      <c r="P107" s="60"/>
      <c r="Q107" s="60"/>
      <c r="R107" s="524"/>
      <c r="S107" s="524"/>
      <c r="T107" s="60"/>
      <c r="U107" s="60"/>
      <c r="V107" s="60"/>
      <c r="W107" s="60"/>
      <c r="X107" s="60"/>
      <c r="Y107" s="60"/>
      <c r="Z107" s="60"/>
      <c r="AA107" s="54" t="s">
        <v>25</v>
      </c>
      <c r="AB107" s="54"/>
      <c r="AC107" s="60"/>
      <c r="AD107" s="60"/>
    </row>
    <row r="108" spans="3:30" ht="15.75">
      <c r="C108" s="565" t="s">
        <v>1298</v>
      </c>
      <c r="D108" s="565"/>
      <c r="E108" s="60"/>
      <c r="F108" s="60"/>
      <c r="G108" s="51"/>
      <c r="H108" s="51"/>
      <c r="I108" s="58"/>
      <c r="J108" s="60"/>
      <c r="K108" s="60"/>
      <c r="L108" s="60"/>
      <c r="M108" s="60"/>
      <c r="N108" s="217" t="s">
        <v>0</v>
      </c>
      <c r="O108" s="60"/>
      <c r="P108" s="60"/>
      <c r="Q108" s="60"/>
      <c r="R108" s="51"/>
      <c r="S108" s="58"/>
      <c r="T108" s="60"/>
      <c r="U108" s="60"/>
      <c r="V108" s="60"/>
      <c r="W108" s="60"/>
      <c r="X108" s="60"/>
      <c r="Y108" s="60"/>
      <c r="Z108" s="60"/>
      <c r="AA108" s="51"/>
      <c r="AB108" s="58" t="s">
        <v>28</v>
      </c>
      <c r="AC108" s="60"/>
      <c r="AD108" s="60"/>
    </row>
  </sheetData>
  <sheetProtection/>
  <mergeCells count="120">
    <mergeCell ref="A2:D3"/>
    <mergeCell ref="E5:P5"/>
    <mergeCell ref="A7:E7"/>
    <mergeCell ref="J7:U7"/>
    <mergeCell ref="A8:E8"/>
    <mergeCell ref="J8:U8"/>
    <mergeCell ref="A9:E9"/>
    <mergeCell ref="J9:U9"/>
    <mergeCell ref="A10:A11"/>
    <mergeCell ref="B10:B11"/>
    <mergeCell ref="C10:C11"/>
    <mergeCell ref="E10:E11"/>
    <mergeCell ref="F10:F11"/>
    <mergeCell ref="G10:G11"/>
    <mergeCell ref="H10:H11"/>
    <mergeCell ref="I10:I11"/>
    <mergeCell ref="AA10:AA11"/>
    <mergeCell ref="AB10:AB11"/>
    <mergeCell ref="P10:P11"/>
    <mergeCell ref="Q10:Q11"/>
    <mergeCell ref="R10:R11"/>
    <mergeCell ref="S10:S11"/>
    <mergeCell ref="A37:B37"/>
    <mergeCell ref="Z10:Z11"/>
    <mergeCell ref="T10:T11"/>
    <mergeCell ref="U10:Y11"/>
    <mergeCell ref="J10:J11"/>
    <mergeCell ref="K10:K11"/>
    <mergeCell ref="N10:N11"/>
    <mergeCell ref="O10:O11"/>
    <mergeCell ref="L10:L11"/>
    <mergeCell ref="M10:M11"/>
    <mergeCell ref="A34:B34"/>
    <mergeCell ref="A35:B35"/>
    <mergeCell ref="P35:Q35"/>
    <mergeCell ref="A36:B36"/>
    <mergeCell ref="P32:Q32"/>
    <mergeCell ref="Y32:AB32"/>
    <mergeCell ref="A33:B33"/>
    <mergeCell ref="P33:Q33"/>
    <mergeCell ref="C37:F37"/>
    <mergeCell ref="C38:F39"/>
    <mergeCell ref="G41:R41"/>
    <mergeCell ref="C43:G43"/>
    <mergeCell ref="L43:W43"/>
    <mergeCell ref="C44:G44"/>
    <mergeCell ref="L44:W44"/>
    <mergeCell ref="C45:G45"/>
    <mergeCell ref="L45:W45"/>
    <mergeCell ref="C46:C47"/>
    <mergeCell ref="D46:D47"/>
    <mergeCell ref="E46:E47"/>
    <mergeCell ref="G46:G47"/>
    <mergeCell ref="H46:H47"/>
    <mergeCell ref="I46:I47"/>
    <mergeCell ref="J46:J47"/>
    <mergeCell ref="K46:K47"/>
    <mergeCell ref="U46:U47"/>
    <mergeCell ref="V46:V47"/>
    <mergeCell ref="W46:AA47"/>
    <mergeCell ref="L46:L47"/>
    <mergeCell ref="M46:M47"/>
    <mergeCell ref="N46:N47"/>
    <mergeCell ref="O46:O47"/>
    <mergeCell ref="P46:P47"/>
    <mergeCell ref="Q46:Q47"/>
    <mergeCell ref="AB46:AB47"/>
    <mergeCell ref="AC46:AC47"/>
    <mergeCell ref="AD46:AD47"/>
    <mergeCell ref="R68:S68"/>
    <mergeCell ref="AA68:AD68"/>
    <mergeCell ref="C69:D69"/>
    <mergeCell ref="R69:S69"/>
    <mergeCell ref="R46:R47"/>
    <mergeCell ref="S46:S47"/>
    <mergeCell ref="T46:T47"/>
    <mergeCell ref="C70:D70"/>
    <mergeCell ref="C71:D71"/>
    <mergeCell ref="R71:S71"/>
    <mergeCell ref="C72:D72"/>
    <mergeCell ref="C73:F73"/>
    <mergeCell ref="C74:F75"/>
    <mergeCell ref="G77:R77"/>
    <mergeCell ref="C79:G79"/>
    <mergeCell ref="L79:W79"/>
    <mergeCell ref="C80:G80"/>
    <mergeCell ref="L80:W80"/>
    <mergeCell ref="C81:G81"/>
    <mergeCell ref="L81:W81"/>
    <mergeCell ref="C82:C83"/>
    <mergeCell ref="D82:D83"/>
    <mergeCell ref="E82:E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AA83"/>
    <mergeCell ref="AB82:AB83"/>
    <mergeCell ref="AC82:AC83"/>
    <mergeCell ref="AD82:AD83"/>
    <mergeCell ref="R104:S104"/>
    <mergeCell ref="AA104:AD104"/>
    <mergeCell ref="C105:D105"/>
    <mergeCell ref="R105:S105"/>
    <mergeCell ref="C106:D106"/>
    <mergeCell ref="C107:D107"/>
    <mergeCell ref="R107:S107"/>
    <mergeCell ref="C108:D108"/>
  </mergeCells>
  <printOptions/>
  <pageMargins left="0.1968503937007874" right="0.54" top="0.2755905511811024" bottom="0.31496062992125984" header="0.1968503937007874" footer="0.1968503937007874"/>
  <pageSetup horizontalDpi="300" verticalDpi="300" orientation="landscape" paperSize="9" scale="57" r:id="rId2"/>
  <ignoredErrors>
    <ignoredError sqref="G12:G30 I12:I30 K12:K30" 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G32"/>
  <sheetViews>
    <sheetView view="pageBreakPreview" zoomScale="60" zoomScaleNormal="75" zoomScalePageLayoutView="0" workbookViewId="0" topLeftCell="A4">
      <selection activeCell="A10" sqref="A10:AG26"/>
    </sheetView>
  </sheetViews>
  <sheetFormatPr defaultColWidth="9.125" defaultRowHeight="12.75"/>
  <cols>
    <col min="1" max="1" width="7.00390625" style="0" customWidth="1"/>
    <col min="2" max="2" width="20.25390625" style="0" customWidth="1"/>
    <col min="3" max="3" width="10.625" style="0" customWidth="1"/>
    <col min="4" max="4" width="7.25390625" style="0" customWidth="1"/>
    <col min="5" max="5" width="8.125" style="0" customWidth="1"/>
    <col min="6" max="6" width="21.125" style="0" customWidth="1"/>
    <col min="7" max="25" width="8.75390625" style="0" customWidth="1"/>
    <col min="26" max="26" width="8.00390625" style="0" customWidth="1"/>
    <col min="27" max="27" width="3.375" style="0" customWidth="1"/>
    <col min="28" max="28" width="2.125" style="0" customWidth="1"/>
    <col min="29" max="29" width="9.625" style="0" customWidth="1"/>
    <col min="30" max="30" width="3.375" style="0" customWidth="1"/>
    <col min="31" max="31" width="8.00390625" style="0" customWidth="1"/>
    <col min="32" max="33" width="8.75390625" style="0" customWidth="1"/>
  </cols>
  <sheetData>
    <row r="1" spans="1:33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0"/>
      <c r="N1" s="60"/>
      <c r="O1" s="2"/>
      <c r="P1" s="2"/>
      <c r="Q1" s="2"/>
      <c r="R1" s="2"/>
      <c r="S1" s="158"/>
      <c r="T1" s="60"/>
      <c r="U1" s="60"/>
      <c r="V1" s="60"/>
      <c r="W1" s="60"/>
      <c r="X1" s="60"/>
      <c r="Y1" s="60"/>
      <c r="Z1" s="60"/>
      <c r="AA1" s="60"/>
      <c r="AB1" s="60"/>
      <c r="AC1" s="60"/>
      <c r="AD1" s="159" t="s">
        <v>0</v>
      </c>
      <c r="AE1" s="60"/>
      <c r="AF1" s="60"/>
      <c r="AG1" s="60"/>
    </row>
    <row r="2" spans="1:33" s="4" customFormat="1" ht="36" customHeight="1">
      <c r="A2" s="590" t="s">
        <v>1</v>
      </c>
      <c r="B2" s="590"/>
      <c r="C2" s="590"/>
      <c r="D2" s="590"/>
      <c r="E2" s="591"/>
      <c r="F2" s="591"/>
      <c r="G2" s="2"/>
      <c r="H2" s="2"/>
      <c r="I2" s="2"/>
      <c r="J2" s="2"/>
      <c r="K2" s="2"/>
      <c r="L2" s="2"/>
      <c r="M2" s="60"/>
      <c r="N2" s="60"/>
      <c r="O2" s="2"/>
      <c r="P2" s="2"/>
      <c r="Q2" s="2"/>
      <c r="R2" s="2"/>
      <c r="S2" s="1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11" customFormat="1" ht="25.5" customHeight="1">
      <c r="A3" s="590"/>
      <c r="B3" s="590"/>
      <c r="C3" s="590"/>
      <c r="D3" s="590"/>
      <c r="E3" s="591"/>
      <c r="F3" s="591"/>
      <c r="G3" s="1"/>
      <c r="H3" s="8" t="s">
        <v>73</v>
      </c>
      <c r="I3" s="8"/>
      <c r="J3" s="1"/>
      <c r="K3" s="1"/>
      <c r="L3" s="9"/>
      <c r="M3" s="1"/>
      <c r="N3" s="1"/>
      <c r="O3" s="9"/>
      <c r="P3" s="9"/>
      <c r="Q3" s="1"/>
      <c r="R3" s="1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1" customFormat="1" ht="12.75" customHeight="1">
      <c r="A4" s="161"/>
      <c r="B4" s="161"/>
      <c r="C4" s="8"/>
      <c r="D4" s="8"/>
      <c r="E4" s="1"/>
      <c r="F4" s="1"/>
      <c r="G4" s="1"/>
      <c r="H4" s="1"/>
      <c r="I4" s="1"/>
      <c r="J4" s="1"/>
      <c r="K4" s="1"/>
      <c r="L4" s="9"/>
      <c r="M4" s="1"/>
      <c r="N4" s="1"/>
      <c r="O4" s="9"/>
      <c r="P4" s="9"/>
      <c r="Q4" s="1"/>
      <c r="R4" s="1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14" customFormat="1" ht="19.5" customHeight="1">
      <c r="A5" s="12"/>
      <c r="B5" s="12"/>
      <c r="C5" s="162"/>
      <c r="D5" s="162"/>
      <c r="E5" s="583" t="s">
        <v>78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1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s="14" customFormat="1" ht="9.75" customHeight="1" thickBot="1">
      <c r="A6" s="12"/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53"/>
      <c r="N6" s="53"/>
      <c r="O6" s="16"/>
      <c r="P6" s="16"/>
      <c r="Q6" s="16"/>
      <c r="R6" s="13"/>
      <c r="S6" s="1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s="14" customFormat="1" ht="21" customHeight="1" thickBot="1">
      <c r="A7" s="218" t="s">
        <v>43</v>
      </c>
      <c r="B7" s="219"/>
      <c r="C7" s="220"/>
      <c r="D7" s="220"/>
      <c r="E7" s="220"/>
      <c r="F7" s="221"/>
      <c r="G7" s="221"/>
      <c r="H7" s="221"/>
      <c r="I7" s="221"/>
      <c r="J7" s="596" t="s">
        <v>4</v>
      </c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221"/>
      <c r="AA7" s="221"/>
      <c r="AB7" s="221"/>
      <c r="AC7" s="221"/>
      <c r="AD7" s="222" t="s">
        <v>5</v>
      </c>
      <c r="AE7" s="223"/>
      <c r="AF7" s="261"/>
      <c r="AG7" s="262"/>
    </row>
    <row r="8" spans="1:33" s="21" customFormat="1" ht="21" customHeight="1" thickBot="1">
      <c r="A8" s="224" t="s">
        <v>74</v>
      </c>
      <c r="B8" s="224"/>
      <c r="C8" s="166"/>
      <c r="D8" s="166"/>
      <c r="E8" s="166"/>
      <c r="F8" s="163"/>
      <c r="G8" s="163"/>
      <c r="H8" s="163"/>
      <c r="I8" s="163"/>
      <c r="J8" s="586" t="s">
        <v>46</v>
      </c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163"/>
      <c r="AA8" s="163"/>
      <c r="AB8" s="163"/>
      <c r="AC8" s="163"/>
      <c r="AD8" s="166"/>
      <c r="AE8" s="225"/>
      <c r="AF8" s="263"/>
      <c r="AG8" s="167"/>
    </row>
    <row r="9" spans="1:33" s="21" customFormat="1" ht="21" customHeight="1" thickBot="1">
      <c r="A9" s="224" t="s">
        <v>44</v>
      </c>
      <c r="B9" s="226"/>
      <c r="C9" s="226"/>
      <c r="D9" s="226"/>
      <c r="E9" s="226"/>
      <c r="F9" s="163"/>
      <c r="G9" s="163"/>
      <c r="H9" s="163"/>
      <c r="I9" s="163"/>
      <c r="J9" s="586" t="s">
        <v>45</v>
      </c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163"/>
      <c r="AA9" s="163"/>
      <c r="AB9" s="163"/>
      <c r="AC9" s="163"/>
      <c r="AD9" s="166"/>
      <c r="AE9" s="225"/>
      <c r="AF9" s="263"/>
      <c r="AG9" s="167"/>
    </row>
    <row r="10" spans="1:33" ht="12.75" customHeight="1">
      <c r="A10" s="580" t="s">
        <v>49</v>
      </c>
      <c r="B10" s="597" t="s">
        <v>10</v>
      </c>
      <c r="C10" s="597" t="s">
        <v>11</v>
      </c>
      <c r="D10" s="599"/>
      <c r="E10" s="601" t="s">
        <v>63</v>
      </c>
      <c r="F10" s="573" t="s">
        <v>50</v>
      </c>
      <c r="G10" s="566" t="s">
        <v>64</v>
      </c>
      <c r="H10" s="570" t="s">
        <v>52</v>
      </c>
      <c r="I10" s="566" t="s">
        <v>57</v>
      </c>
      <c r="J10" s="570" t="s">
        <v>52</v>
      </c>
      <c r="K10" s="566" t="s">
        <v>54</v>
      </c>
      <c r="L10" s="570" t="s">
        <v>52</v>
      </c>
      <c r="M10" s="576" t="s">
        <v>53</v>
      </c>
      <c r="N10" s="570" t="s">
        <v>52</v>
      </c>
      <c r="O10" s="566" t="s">
        <v>65</v>
      </c>
      <c r="P10" s="570" t="s">
        <v>52</v>
      </c>
      <c r="Q10" s="592" t="s">
        <v>56</v>
      </c>
      <c r="R10" s="576" t="s">
        <v>66</v>
      </c>
      <c r="S10" s="570" t="s">
        <v>52</v>
      </c>
      <c r="T10" s="566" t="s">
        <v>76</v>
      </c>
      <c r="U10" s="570" t="s">
        <v>52</v>
      </c>
      <c r="V10" s="576" t="s">
        <v>75</v>
      </c>
      <c r="W10" s="570" t="s">
        <v>52</v>
      </c>
      <c r="X10" s="566" t="s">
        <v>58</v>
      </c>
      <c r="Y10" s="570" t="s">
        <v>52</v>
      </c>
      <c r="Z10" s="595" t="s">
        <v>77</v>
      </c>
      <c r="AA10" s="567" t="s">
        <v>79</v>
      </c>
      <c r="AB10" s="568"/>
      <c r="AC10" s="568"/>
      <c r="AD10" s="568"/>
      <c r="AE10" s="570" t="s">
        <v>52</v>
      </c>
      <c r="AF10" s="595" t="s">
        <v>60</v>
      </c>
      <c r="AG10" s="594" t="s">
        <v>67</v>
      </c>
    </row>
    <row r="11" spans="1:33" ht="39.75" customHeight="1" thickBot="1">
      <c r="A11" s="581"/>
      <c r="B11" s="598"/>
      <c r="C11" s="598"/>
      <c r="D11" s="600"/>
      <c r="E11" s="602"/>
      <c r="F11" s="573"/>
      <c r="G11" s="566"/>
      <c r="H11" s="571"/>
      <c r="I11" s="566"/>
      <c r="J11" s="571"/>
      <c r="K11" s="579"/>
      <c r="L11" s="571"/>
      <c r="M11" s="577"/>
      <c r="N11" s="571"/>
      <c r="O11" s="566"/>
      <c r="P11" s="571"/>
      <c r="Q11" s="593"/>
      <c r="R11" s="577"/>
      <c r="S11" s="571"/>
      <c r="T11" s="566"/>
      <c r="U11" s="571"/>
      <c r="V11" s="577"/>
      <c r="W11" s="571"/>
      <c r="X11" s="566"/>
      <c r="Y11" s="571"/>
      <c r="Z11" s="595"/>
      <c r="AA11" s="567"/>
      <c r="AB11" s="568"/>
      <c r="AC11" s="568"/>
      <c r="AD11" s="568"/>
      <c r="AE11" s="571"/>
      <c r="AF11" s="595"/>
      <c r="AG11" s="594"/>
    </row>
    <row r="12" spans="1:33" ht="34.5" customHeight="1" thickBot="1">
      <c r="A12" s="439">
        <v>166</v>
      </c>
      <c r="B12" s="440" t="s">
        <v>1235</v>
      </c>
      <c r="C12" s="440" t="s">
        <v>283</v>
      </c>
      <c r="D12" s="441"/>
      <c r="E12" s="442">
        <v>1996</v>
      </c>
      <c r="F12" s="227" t="s">
        <v>543</v>
      </c>
      <c r="G12" s="443">
        <v>12.59</v>
      </c>
      <c r="H12" s="229">
        <f aca="true" t="shared" si="0" ref="H12:H26">IF(G12&gt;0,(ROUNDDOWN(25.4347*(18-G12)^1.81,0)),0)</f>
        <v>540</v>
      </c>
      <c r="I12" s="228">
        <v>5.63</v>
      </c>
      <c r="J12" s="229">
        <f aca="true" t="shared" si="1" ref="J12:J26">IF(I12&gt;0,(ROUNDDOWN(0.14354*((I12*100)-220)^1.4,0)),0)</f>
        <v>508</v>
      </c>
      <c r="K12" s="228">
        <v>9.35</v>
      </c>
      <c r="L12" s="229">
        <f aca="true" t="shared" si="2" ref="L12:L26">IF(K12&gt;0,(ROUNDDOWN(51.39*(K12-1.5)^1.05,0)),0)</f>
        <v>447</v>
      </c>
      <c r="M12" s="273">
        <v>1.71</v>
      </c>
      <c r="N12" s="230">
        <f aca="true" t="shared" si="3" ref="N12:N26">IF(M12&gt;0,(ROUNDDOWN(0.8465*((M12*100)-75)^1.42,0)),0)</f>
        <v>552</v>
      </c>
      <c r="O12" s="228">
        <v>57.1</v>
      </c>
      <c r="P12" s="229">
        <f aca="true" t="shared" si="4" ref="P12:P23">IF(O12&gt;0,(ROUNDDOWN(1.53775*(82-O12)^1.81,0)),0)</f>
        <v>517</v>
      </c>
      <c r="Q12" s="284">
        <f>H12+J12+L12+N12+P12</f>
        <v>2564</v>
      </c>
      <c r="R12" s="444">
        <v>0</v>
      </c>
      <c r="S12" s="230">
        <f aca="true" t="shared" si="5" ref="S12:S26">IF(R12&gt;0,(ROUNDDOWN((5.74352*(28.5-R12)^1.92),0)),0)</f>
        <v>0</v>
      </c>
      <c r="T12" s="273">
        <v>0</v>
      </c>
      <c r="U12" s="274">
        <f>IF(T12&lt;&gt;0,INT(12.91*POWER((T12-4),1.1)),0)</f>
        <v>0</v>
      </c>
      <c r="V12" s="273">
        <v>0</v>
      </c>
      <c r="W12" s="282">
        <f>IF(V12&lt;&gt;0,INT(0.2797*POWER(((100*V12)-100),1.35)),0)</f>
        <v>0</v>
      </c>
      <c r="X12" s="273">
        <v>0</v>
      </c>
      <c r="Y12" s="231">
        <f aca="true" t="shared" si="6" ref="Y12:Y26">IF(X12&gt;0,(ROUNDDOWN(10.14*(X12-7)^1.08,0)),0)</f>
        <v>0</v>
      </c>
      <c r="Z12" s="275">
        <f>SUM(Q12,S12,U12,W12,Y12)</f>
        <v>2564</v>
      </c>
      <c r="AA12" s="276">
        <v>0</v>
      </c>
      <c r="AB12" s="233" t="s">
        <v>68</v>
      </c>
      <c r="AC12" s="445">
        <v>0</v>
      </c>
      <c r="AD12" s="288" t="s">
        <v>69</v>
      </c>
      <c r="AE12" s="275">
        <f>IF(AA12&lt;&gt;0,IF(AA12&lt;&gt;0,INT(0.03768*POWER((480-(AC12+60*AA12)),1.85)),0),0)</f>
        <v>0</v>
      </c>
      <c r="AF12" s="232">
        <f aca="true" t="shared" si="7" ref="AF12:AF26">SUM(AE12,Z12)</f>
        <v>2564</v>
      </c>
      <c r="AG12" s="176"/>
    </row>
    <row r="13" spans="1:33" ht="34.5" customHeight="1" thickBot="1">
      <c r="A13" s="392">
        <v>259</v>
      </c>
      <c r="B13" s="446" t="s">
        <v>1236</v>
      </c>
      <c r="C13" s="446" t="s">
        <v>1237</v>
      </c>
      <c r="D13" s="447"/>
      <c r="E13" s="446">
        <v>1996</v>
      </c>
      <c r="F13" s="235" t="s">
        <v>1238</v>
      </c>
      <c r="G13" s="302">
        <v>11.64</v>
      </c>
      <c r="H13" s="237">
        <f t="shared" si="0"/>
        <v>723</v>
      </c>
      <c r="I13" s="236">
        <v>5.8</v>
      </c>
      <c r="J13" s="237">
        <f t="shared" si="1"/>
        <v>544</v>
      </c>
      <c r="K13" s="236">
        <v>13.47</v>
      </c>
      <c r="L13" s="237">
        <f t="shared" si="2"/>
        <v>696</v>
      </c>
      <c r="M13" s="236">
        <v>1.68</v>
      </c>
      <c r="N13" s="239">
        <f t="shared" si="3"/>
        <v>528</v>
      </c>
      <c r="O13" s="236">
        <v>55.06</v>
      </c>
      <c r="P13" s="237">
        <f t="shared" si="4"/>
        <v>596</v>
      </c>
      <c r="Q13" s="238">
        <f>H13+J13+L13+N13+P13</f>
        <v>3087</v>
      </c>
      <c r="R13" s="236">
        <v>0</v>
      </c>
      <c r="S13" s="239">
        <f t="shared" si="5"/>
        <v>0</v>
      </c>
      <c r="T13" s="236">
        <v>0</v>
      </c>
      <c r="U13" s="240">
        <f>IF(T13&lt;&gt;0,INT(12.91*POWER((T13-4),1.1)),0)</f>
        <v>0</v>
      </c>
      <c r="V13" s="236">
        <v>0</v>
      </c>
      <c r="W13" s="240">
        <f>IF(V13&lt;&gt;0,INT(0.2797*POWER(((100*V13)-100),1.35)),0)</f>
        <v>0</v>
      </c>
      <c r="X13" s="236">
        <v>0</v>
      </c>
      <c r="Y13" s="240">
        <f t="shared" si="6"/>
        <v>0</v>
      </c>
      <c r="Z13" s="283">
        <f>SUM(Q13,S13,U13,W13,Y13)</f>
        <v>3087</v>
      </c>
      <c r="AA13" s="276">
        <v>0</v>
      </c>
      <c r="AB13" s="242" t="s">
        <v>68</v>
      </c>
      <c r="AC13" s="279">
        <v>0</v>
      </c>
      <c r="AD13" s="289" t="s">
        <v>70</v>
      </c>
      <c r="AE13" s="241">
        <f>IF(AA13&lt;&gt;0,IF(AA13&lt;&gt;0,INT(0.03768*POWER((480-(AC13+60*AA13)),1.85)),0),0)</f>
        <v>0</v>
      </c>
      <c r="AF13" s="241">
        <f t="shared" si="7"/>
        <v>3087</v>
      </c>
      <c r="AG13" s="188"/>
    </row>
    <row r="14" spans="1:33" ht="34.5" customHeight="1" thickBot="1">
      <c r="A14" s="439">
        <v>219</v>
      </c>
      <c r="B14" s="440" t="s">
        <v>1239</v>
      </c>
      <c r="C14" s="440" t="s">
        <v>589</v>
      </c>
      <c r="D14" s="447"/>
      <c r="E14" s="442">
        <v>1996</v>
      </c>
      <c r="F14" s="235" t="s">
        <v>1057</v>
      </c>
      <c r="G14" s="302">
        <v>11.92</v>
      </c>
      <c r="H14" s="237">
        <f t="shared" si="0"/>
        <v>667</v>
      </c>
      <c r="I14" s="236">
        <v>5.59</v>
      </c>
      <c r="J14" s="237">
        <f t="shared" si="1"/>
        <v>500</v>
      </c>
      <c r="K14" s="236">
        <v>10.12</v>
      </c>
      <c r="L14" s="237">
        <f t="shared" si="2"/>
        <v>493</v>
      </c>
      <c r="M14" s="236">
        <v>1.5</v>
      </c>
      <c r="N14" s="239">
        <f t="shared" si="3"/>
        <v>389</v>
      </c>
      <c r="O14" s="236">
        <v>57.46</v>
      </c>
      <c r="P14" s="237">
        <f t="shared" si="4"/>
        <v>504</v>
      </c>
      <c r="Q14" s="238">
        <f aca="true" t="shared" si="8" ref="Q14:Q26">H14+J14+L14+N14+P14</f>
        <v>2553</v>
      </c>
      <c r="R14" s="236">
        <v>0</v>
      </c>
      <c r="S14" s="239">
        <f t="shared" si="5"/>
        <v>0</v>
      </c>
      <c r="T14" s="236">
        <v>0</v>
      </c>
      <c r="U14" s="240">
        <f aca="true" t="shared" si="9" ref="U14:U25">IF(T14&lt;&gt;0,INT(12.91*POWER((T14-4),1.1)),0)</f>
        <v>0</v>
      </c>
      <c r="V14" s="236">
        <v>0</v>
      </c>
      <c r="W14" s="240">
        <f aca="true" t="shared" si="10" ref="W14:W26">IF(V14&lt;&gt;0,INT(0.2797*POWER(((100*V14)-100),1.35)),0)</f>
        <v>0</v>
      </c>
      <c r="X14" s="236">
        <v>0</v>
      </c>
      <c r="Y14" s="240">
        <f t="shared" si="6"/>
        <v>0</v>
      </c>
      <c r="Z14" s="283">
        <f aca="true" t="shared" si="11" ref="Z14:Z26">SUM(Q14,S14,U14,W14,Y14)</f>
        <v>2553</v>
      </c>
      <c r="AA14" s="276">
        <v>0</v>
      </c>
      <c r="AB14" s="242" t="s">
        <v>68</v>
      </c>
      <c r="AC14" s="280">
        <v>0</v>
      </c>
      <c r="AD14" s="289" t="s">
        <v>70</v>
      </c>
      <c r="AE14" s="241">
        <f aca="true" t="shared" si="12" ref="AE14:AE25">IF(AA14&lt;&gt;0,IF(AA14&lt;&gt;0,INT(0.03768*POWER((480-(AC14+60*AA14)),1.85)),0),0)</f>
        <v>0</v>
      </c>
      <c r="AF14" s="241">
        <f t="shared" si="7"/>
        <v>2553</v>
      </c>
      <c r="AG14" s="188"/>
    </row>
    <row r="15" spans="1:33" ht="34.5" customHeight="1" thickBot="1">
      <c r="A15" s="439">
        <v>167</v>
      </c>
      <c r="B15" s="440" t="s">
        <v>1240</v>
      </c>
      <c r="C15" s="440" t="s">
        <v>1241</v>
      </c>
      <c r="D15" s="447"/>
      <c r="E15" s="442">
        <v>1996</v>
      </c>
      <c r="F15" s="235" t="s">
        <v>979</v>
      </c>
      <c r="G15" s="303">
        <v>11.91</v>
      </c>
      <c r="H15" s="237">
        <f t="shared" si="0"/>
        <v>669</v>
      </c>
      <c r="I15" s="236">
        <v>5.99</v>
      </c>
      <c r="J15" s="237">
        <f t="shared" si="1"/>
        <v>584</v>
      </c>
      <c r="K15" s="236">
        <v>13.33</v>
      </c>
      <c r="L15" s="237">
        <f t="shared" si="2"/>
        <v>687</v>
      </c>
      <c r="M15" s="236">
        <v>1.59</v>
      </c>
      <c r="N15" s="239">
        <f t="shared" si="3"/>
        <v>457</v>
      </c>
      <c r="O15" s="236">
        <v>54.94</v>
      </c>
      <c r="P15" s="237">
        <f t="shared" si="4"/>
        <v>601</v>
      </c>
      <c r="Q15" s="238">
        <f t="shared" si="8"/>
        <v>2998</v>
      </c>
      <c r="R15" s="236">
        <v>0</v>
      </c>
      <c r="S15" s="239">
        <f t="shared" si="5"/>
        <v>0</v>
      </c>
      <c r="T15" s="236">
        <v>0</v>
      </c>
      <c r="U15" s="240">
        <f t="shared" si="9"/>
        <v>0</v>
      </c>
      <c r="V15" s="236">
        <v>0</v>
      </c>
      <c r="W15" s="240">
        <f t="shared" si="10"/>
        <v>0</v>
      </c>
      <c r="X15" s="236">
        <v>0</v>
      </c>
      <c r="Y15" s="240">
        <f t="shared" si="6"/>
        <v>0</v>
      </c>
      <c r="Z15" s="283">
        <f t="shared" si="11"/>
        <v>2998</v>
      </c>
      <c r="AA15" s="276">
        <v>0</v>
      </c>
      <c r="AB15" s="242" t="s">
        <v>68</v>
      </c>
      <c r="AC15" s="280">
        <v>0</v>
      </c>
      <c r="AD15" s="289" t="s">
        <v>70</v>
      </c>
      <c r="AE15" s="241">
        <f t="shared" si="12"/>
        <v>0</v>
      </c>
      <c r="AF15" s="241">
        <f t="shared" si="7"/>
        <v>2998</v>
      </c>
      <c r="AG15" s="188"/>
    </row>
    <row r="16" spans="1:33" ht="34.5" customHeight="1" thickBot="1">
      <c r="A16" s="439">
        <v>189</v>
      </c>
      <c r="B16" s="440" t="s">
        <v>1242</v>
      </c>
      <c r="C16" s="440" t="s">
        <v>1243</v>
      </c>
      <c r="D16" s="447"/>
      <c r="E16" s="442">
        <v>1998</v>
      </c>
      <c r="F16" s="235" t="s">
        <v>1244</v>
      </c>
      <c r="G16" s="303">
        <v>12.82</v>
      </c>
      <c r="H16" s="237">
        <f t="shared" si="0"/>
        <v>499</v>
      </c>
      <c r="I16" s="236">
        <v>5.8</v>
      </c>
      <c r="J16" s="237">
        <f t="shared" si="1"/>
        <v>544</v>
      </c>
      <c r="K16" s="236">
        <v>12.93</v>
      </c>
      <c r="L16" s="237">
        <f t="shared" si="2"/>
        <v>663</v>
      </c>
      <c r="M16" s="236">
        <v>1.59</v>
      </c>
      <c r="N16" s="239">
        <f t="shared" si="3"/>
        <v>457</v>
      </c>
      <c r="O16" s="236">
        <v>58.46</v>
      </c>
      <c r="P16" s="237">
        <f t="shared" si="4"/>
        <v>467</v>
      </c>
      <c r="Q16" s="238">
        <f t="shared" si="8"/>
        <v>2630</v>
      </c>
      <c r="R16" s="236">
        <v>0</v>
      </c>
      <c r="S16" s="239">
        <f t="shared" si="5"/>
        <v>0</v>
      </c>
      <c r="T16" s="236">
        <v>0</v>
      </c>
      <c r="U16" s="240">
        <f t="shared" si="9"/>
        <v>0</v>
      </c>
      <c r="V16" s="236">
        <v>0</v>
      </c>
      <c r="W16" s="240">
        <f t="shared" si="10"/>
        <v>0</v>
      </c>
      <c r="X16" s="236">
        <v>0</v>
      </c>
      <c r="Y16" s="240">
        <f t="shared" si="6"/>
        <v>0</v>
      </c>
      <c r="Z16" s="283">
        <f t="shared" si="11"/>
        <v>2630</v>
      </c>
      <c r="AA16" s="276">
        <v>0</v>
      </c>
      <c r="AB16" s="242" t="s">
        <v>68</v>
      </c>
      <c r="AC16" s="280">
        <v>0</v>
      </c>
      <c r="AD16" s="289" t="s">
        <v>70</v>
      </c>
      <c r="AE16" s="241">
        <f t="shared" si="12"/>
        <v>0</v>
      </c>
      <c r="AF16" s="241">
        <f t="shared" si="7"/>
        <v>2630</v>
      </c>
      <c r="AG16" s="188"/>
    </row>
    <row r="17" spans="1:33" ht="34.5" customHeight="1" thickBot="1">
      <c r="A17" s="391">
        <v>256</v>
      </c>
      <c r="B17" s="446" t="s">
        <v>1245</v>
      </c>
      <c r="C17" s="446" t="s">
        <v>97</v>
      </c>
      <c r="D17" s="447"/>
      <c r="E17" s="448">
        <v>1997</v>
      </c>
      <c r="F17" s="235" t="s">
        <v>1246</v>
      </c>
      <c r="G17" s="303">
        <v>13.32</v>
      </c>
      <c r="H17" s="237">
        <f t="shared" si="0"/>
        <v>415</v>
      </c>
      <c r="I17" s="236">
        <v>4.77</v>
      </c>
      <c r="J17" s="237">
        <f t="shared" si="1"/>
        <v>339</v>
      </c>
      <c r="K17" s="236">
        <v>10.07</v>
      </c>
      <c r="L17" s="237">
        <f t="shared" si="2"/>
        <v>490</v>
      </c>
      <c r="M17" s="236">
        <v>1.5</v>
      </c>
      <c r="N17" s="239">
        <f t="shared" si="3"/>
        <v>389</v>
      </c>
      <c r="O17" s="236">
        <v>60.23</v>
      </c>
      <c r="P17" s="237">
        <f t="shared" si="4"/>
        <v>405</v>
      </c>
      <c r="Q17" s="238">
        <f t="shared" si="8"/>
        <v>2038</v>
      </c>
      <c r="R17" s="236">
        <v>0</v>
      </c>
      <c r="S17" s="239">
        <f t="shared" si="5"/>
        <v>0</v>
      </c>
      <c r="T17" s="236">
        <v>0</v>
      </c>
      <c r="U17" s="240">
        <f t="shared" si="9"/>
        <v>0</v>
      </c>
      <c r="V17" s="236">
        <v>0</v>
      </c>
      <c r="W17" s="240">
        <f t="shared" si="10"/>
        <v>0</v>
      </c>
      <c r="X17" s="236">
        <v>0</v>
      </c>
      <c r="Y17" s="240">
        <f t="shared" si="6"/>
        <v>0</v>
      </c>
      <c r="Z17" s="283">
        <f t="shared" si="11"/>
        <v>2038</v>
      </c>
      <c r="AA17" s="276">
        <v>0</v>
      </c>
      <c r="AB17" s="242" t="s">
        <v>68</v>
      </c>
      <c r="AC17" s="280">
        <v>0</v>
      </c>
      <c r="AD17" s="289" t="s">
        <v>70</v>
      </c>
      <c r="AE17" s="241">
        <f t="shared" si="12"/>
        <v>0</v>
      </c>
      <c r="AF17" s="241">
        <f t="shared" si="7"/>
        <v>2038</v>
      </c>
      <c r="AG17" s="188"/>
    </row>
    <row r="18" spans="1:33" ht="34.5" customHeight="1" thickBot="1">
      <c r="A18" s="439">
        <v>137</v>
      </c>
      <c r="B18" s="440" t="s">
        <v>1247</v>
      </c>
      <c r="C18" s="440" t="s">
        <v>147</v>
      </c>
      <c r="D18" s="447"/>
      <c r="E18" s="442">
        <v>1997</v>
      </c>
      <c r="F18" s="235" t="s">
        <v>726</v>
      </c>
      <c r="G18" s="303">
        <v>13.18</v>
      </c>
      <c r="H18" s="237">
        <f t="shared" si="0"/>
        <v>438</v>
      </c>
      <c r="I18" s="236">
        <v>4.86</v>
      </c>
      <c r="J18" s="237">
        <f t="shared" si="1"/>
        <v>356</v>
      </c>
      <c r="K18" s="236">
        <v>11.14</v>
      </c>
      <c r="L18" s="237">
        <f t="shared" si="2"/>
        <v>554</v>
      </c>
      <c r="M18" s="236">
        <v>1.5</v>
      </c>
      <c r="N18" s="239">
        <f t="shared" si="3"/>
        <v>389</v>
      </c>
      <c r="O18" s="236">
        <v>62.14</v>
      </c>
      <c r="P18" s="237">
        <f t="shared" si="4"/>
        <v>343</v>
      </c>
      <c r="Q18" s="238">
        <f t="shared" si="8"/>
        <v>2080</v>
      </c>
      <c r="R18" s="236">
        <v>0</v>
      </c>
      <c r="S18" s="239">
        <f t="shared" si="5"/>
        <v>0</v>
      </c>
      <c r="T18" s="236">
        <v>0</v>
      </c>
      <c r="U18" s="240">
        <f t="shared" si="9"/>
        <v>0</v>
      </c>
      <c r="V18" s="236">
        <v>0</v>
      </c>
      <c r="W18" s="240">
        <f t="shared" si="10"/>
        <v>0</v>
      </c>
      <c r="X18" s="236">
        <v>0</v>
      </c>
      <c r="Y18" s="240">
        <f t="shared" si="6"/>
        <v>0</v>
      </c>
      <c r="Z18" s="283">
        <f t="shared" si="11"/>
        <v>2080</v>
      </c>
      <c r="AA18" s="276">
        <v>0</v>
      </c>
      <c r="AB18" s="242" t="s">
        <v>68</v>
      </c>
      <c r="AC18" s="280">
        <v>0</v>
      </c>
      <c r="AD18" s="289" t="s">
        <v>70</v>
      </c>
      <c r="AE18" s="241">
        <f t="shared" si="12"/>
        <v>0</v>
      </c>
      <c r="AF18" s="241">
        <f t="shared" si="7"/>
        <v>2080</v>
      </c>
      <c r="AG18" s="188"/>
    </row>
    <row r="19" spans="1:33" ht="34.5" customHeight="1" thickBot="1">
      <c r="A19" s="439">
        <v>220</v>
      </c>
      <c r="B19" s="440" t="s">
        <v>1248</v>
      </c>
      <c r="C19" s="440" t="s">
        <v>282</v>
      </c>
      <c r="D19" s="447"/>
      <c r="E19" s="442">
        <v>1997</v>
      </c>
      <c r="F19" s="243" t="s">
        <v>1057</v>
      </c>
      <c r="G19" s="303">
        <v>12.39</v>
      </c>
      <c r="H19" s="237">
        <f t="shared" si="0"/>
        <v>576</v>
      </c>
      <c r="I19" s="236">
        <v>5.51</v>
      </c>
      <c r="J19" s="237">
        <f t="shared" si="1"/>
        <v>483</v>
      </c>
      <c r="K19" s="236">
        <v>9.21</v>
      </c>
      <c r="L19" s="237">
        <f t="shared" si="2"/>
        <v>438</v>
      </c>
      <c r="M19" s="236">
        <v>1.71</v>
      </c>
      <c r="N19" s="239">
        <f t="shared" si="3"/>
        <v>552</v>
      </c>
      <c r="O19" s="236">
        <v>54.6</v>
      </c>
      <c r="P19" s="237">
        <f t="shared" si="4"/>
        <v>615</v>
      </c>
      <c r="Q19" s="238">
        <f t="shared" si="8"/>
        <v>2664</v>
      </c>
      <c r="R19" s="236">
        <v>0</v>
      </c>
      <c r="S19" s="239">
        <f t="shared" si="5"/>
        <v>0</v>
      </c>
      <c r="T19" s="236">
        <v>0</v>
      </c>
      <c r="U19" s="240">
        <f t="shared" si="9"/>
        <v>0</v>
      </c>
      <c r="V19" s="236">
        <v>0</v>
      </c>
      <c r="W19" s="240">
        <f t="shared" si="10"/>
        <v>0</v>
      </c>
      <c r="X19" s="236">
        <v>0</v>
      </c>
      <c r="Y19" s="240">
        <f t="shared" si="6"/>
        <v>0</v>
      </c>
      <c r="Z19" s="283">
        <f t="shared" si="11"/>
        <v>2664</v>
      </c>
      <c r="AA19" s="276">
        <v>0</v>
      </c>
      <c r="AB19" s="242" t="s">
        <v>68</v>
      </c>
      <c r="AC19" s="280">
        <v>0</v>
      </c>
      <c r="AD19" s="289" t="s">
        <v>70</v>
      </c>
      <c r="AE19" s="241">
        <f t="shared" si="12"/>
        <v>0</v>
      </c>
      <c r="AF19" s="241">
        <f t="shared" si="7"/>
        <v>2664</v>
      </c>
      <c r="AG19" s="188"/>
    </row>
    <row r="20" spans="1:33" ht="34.5" customHeight="1" thickBot="1">
      <c r="A20" s="439">
        <v>183</v>
      </c>
      <c r="B20" s="449" t="s">
        <v>1249</v>
      </c>
      <c r="C20" s="449" t="s">
        <v>272</v>
      </c>
      <c r="D20" s="447"/>
      <c r="E20" s="450">
        <v>1997</v>
      </c>
      <c r="F20" s="243" t="s">
        <v>1250</v>
      </c>
      <c r="G20" s="302">
        <v>12.05</v>
      </c>
      <c r="H20" s="237">
        <f t="shared" si="0"/>
        <v>641</v>
      </c>
      <c r="I20" s="236">
        <v>5.99</v>
      </c>
      <c r="J20" s="237">
        <f t="shared" si="1"/>
        <v>584</v>
      </c>
      <c r="K20" s="236">
        <v>11.54</v>
      </c>
      <c r="L20" s="237">
        <f t="shared" si="2"/>
        <v>579</v>
      </c>
      <c r="M20" s="236">
        <v>1.68</v>
      </c>
      <c r="N20" s="239">
        <f t="shared" si="3"/>
        <v>528</v>
      </c>
      <c r="O20" s="236">
        <v>56.17</v>
      </c>
      <c r="P20" s="237">
        <f t="shared" si="4"/>
        <v>553</v>
      </c>
      <c r="Q20" s="238">
        <f t="shared" si="8"/>
        <v>2885</v>
      </c>
      <c r="R20" s="236">
        <v>0</v>
      </c>
      <c r="S20" s="239">
        <f t="shared" si="5"/>
        <v>0</v>
      </c>
      <c r="T20" s="236">
        <v>0</v>
      </c>
      <c r="U20" s="240">
        <f t="shared" si="9"/>
        <v>0</v>
      </c>
      <c r="V20" s="236">
        <v>0</v>
      </c>
      <c r="W20" s="240">
        <f t="shared" si="10"/>
        <v>0</v>
      </c>
      <c r="X20" s="236">
        <v>0</v>
      </c>
      <c r="Y20" s="240">
        <f t="shared" si="6"/>
        <v>0</v>
      </c>
      <c r="Z20" s="283">
        <f t="shared" si="11"/>
        <v>2885</v>
      </c>
      <c r="AA20" s="276">
        <v>0</v>
      </c>
      <c r="AB20" s="242" t="s">
        <v>68</v>
      </c>
      <c r="AC20" s="280">
        <v>0</v>
      </c>
      <c r="AD20" s="289" t="s">
        <v>70</v>
      </c>
      <c r="AE20" s="241">
        <f t="shared" si="12"/>
        <v>0</v>
      </c>
      <c r="AF20" s="241">
        <f t="shared" si="7"/>
        <v>2885</v>
      </c>
      <c r="AG20" s="188"/>
    </row>
    <row r="21" spans="1:33" ht="34.5" customHeight="1" thickBot="1">
      <c r="A21" s="439">
        <v>184</v>
      </c>
      <c r="B21" s="449" t="s">
        <v>1251</v>
      </c>
      <c r="C21" s="449" t="s">
        <v>281</v>
      </c>
      <c r="D21" s="447"/>
      <c r="E21" s="450">
        <v>1998</v>
      </c>
      <c r="F21" s="243" t="s">
        <v>1046</v>
      </c>
      <c r="G21" s="302">
        <v>11.96</v>
      </c>
      <c r="H21" s="237">
        <f t="shared" si="0"/>
        <v>659</v>
      </c>
      <c r="I21" s="236">
        <v>5.91</v>
      </c>
      <c r="J21" s="237">
        <f t="shared" si="1"/>
        <v>567</v>
      </c>
      <c r="K21" s="236">
        <v>11.74</v>
      </c>
      <c r="L21" s="237">
        <f t="shared" si="2"/>
        <v>591</v>
      </c>
      <c r="M21" s="236">
        <v>1.8</v>
      </c>
      <c r="N21" s="239">
        <f t="shared" si="3"/>
        <v>627</v>
      </c>
      <c r="O21" s="236">
        <v>56.37</v>
      </c>
      <c r="P21" s="237">
        <f t="shared" si="4"/>
        <v>545</v>
      </c>
      <c r="Q21" s="238">
        <f t="shared" si="8"/>
        <v>2989</v>
      </c>
      <c r="R21" s="236">
        <v>0</v>
      </c>
      <c r="S21" s="239">
        <f t="shared" si="5"/>
        <v>0</v>
      </c>
      <c r="T21" s="236">
        <v>0</v>
      </c>
      <c r="U21" s="240">
        <f t="shared" si="9"/>
        <v>0</v>
      </c>
      <c r="V21" s="236">
        <v>0</v>
      </c>
      <c r="W21" s="240">
        <f t="shared" si="10"/>
        <v>0</v>
      </c>
      <c r="X21" s="236">
        <v>0</v>
      </c>
      <c r="Y21" s="240">
        <f t="shared" si="6"/>
        <v>0</v>
      </c>
      <c r="Z21" s="283">
        <f t="shared" si="11"/>
        <v>2989</v>
      </c>
      <c r="AA21" s="276">
        <v>0</v>
      </c>
      <c r="AB21" s="242" t="s">
        <v>68</v>
      </c>
      <c r="AC21" s="280">
        <v>0</v>
      </c>
      <c r="AD21" s="289" t="s">
        <v>70</v>
      </c>
      <c r="AE21" s="241">
        <f t="shared" si="12"/>
        <v>0</v>
      </c>
      <c r="AF21" s="241">
        <f t="shared" si="7"/>
        <v>2989</v>
      </c>
      <c r="AG21" s="188"/>
    </row>
    <row r="22" spans="1:33" ht="34.5" customHeight="1" thickBot="1">
      <c r="A22" s="391">
        <v>246</v>
      </c>
      <c r="B22" s="451" t="s">
        <v>1252</v>
      </c>
      <c r="C22" s="451" t="s">
        <v>93</v>
      </c>
      <c r="D22" s="452"/>
      <c r="E22" s="453">
        <v>1996</v>
      </c>
      <c r="F22" s="243" t="s">
        <v>1253</v>
      </c>
      <c r="G22" s="302">
        <v>11.76</v>
      </c>
      <c r="H22" s="237">
        <f t="shared" si="0"/>
        <v>699</v>
      </c>
      <c r="I22" s="236">
        <v>5.95</v>
      </c>
      <c r="J22" s="237">
        <f t="shared" si="1"/>
        <v>576</v>
      </c>
      <c r="K22" s="236">
        <v>11.5</v>
      </c>
      <c r="L22" s="237">
        <f t="shared" si="2"/>
        <v>576</v>
      </c>
      <c r="M22" s="236">
        <v>1.62</v>
      </c>
      <c r="N22" s="239">
        <f t="shared" si="3"/>
        <v>480</v>
      </c>
      <c r="O22" s="236">
        <v>56.85</v>
      </c>
      <c r="P22" s="237">
        <f t="shared" si="4"/>
        <v>527</v>
      </c>
      <c r="Q22" s="238">
        <f t="shared" si="8"/>
        <v>2858</v>
      </c>
      <c r="R22" s="236">
        <v>0</v>
      </c>
      <c r="S22" s="239">
        <f t="shared" si="5"/>
        <v>0</v>
      </c>
      <c r="T22" s="236">
        <v>0</v>
      </c>
      <c r="U22" s="240">
        <f t="shared" si="9"/>
        <v>0</v>
      </c>
      <c r="V22" s="236">
        <v>0</v>
      </c>
      <c r="W22" s="240">
        <f t="shared" si="10"/>
        <v>0</v>
      </c>
      <c r="X22" s="236">
        <v>0</v>
      </c>
      <c r="Y22" s="240">
        <f t="shared" si="6"/>
        <v>0</v>
      </c>
      <c r="Z22" s="283">
        <f t="shared" si="11"/>
        <v>2858</v>
      </c>
      <c r="AA22" s="276">
        <v>0</v>
      </c>
      <c r="AB22" s="242" t="s">
        <v>68</v>
      </c>
      <c r="AC22" s="280">
        <v>0</v>
      </c>
      <c r="AD22" s="289" t="s">
        <v>70</v>
      </c>
      <c r="AE22" s="241">
        <f t="shared" si="12"/>
        <v>0</v>
      </c>
      <c r="AF22" s="241">
        <f t="shared" si="7"/>
        <v>2858</v>
      </c>
      <c r="AG22" s="188"/>
    </row>
    <row r="23" spans="1:33" ht="34.5" customHeight="1" thickBot="1">
      <c r="A23" s="391">
        <v>276</v>
      </c>
      <c r="B23" s="453" t="s">
        <v>1254</v>
      </c>
      <c r="C23" s="453" t="s">
        <v>97</v>
      </c>
      <c r="D23" s="234"/>
      <c r="E23" s="453">
        <v>1997</v>
      </c>
      <c r="F23" s="244" t="s">
        <v>1255</v>
      </c>
      <c r="G23" s="303">
        <v>12.05</v>
      </c>
      <c r="H23" s="237">
        <f t="shared" si="0"/>
        <v>641</v>
      </c>
      <c r="I23" s="236">
        <v>6</v>
      </c>
      <c r="J23" s="237">
        <f t="shared" si="1"/>
        <v>587</v>
      </c>
      <c r="K23" s="236">
        <v>11.94</v>
      </c>
      <c r="L23" s="237">
        <f t="shared" si="2"/>
        <v>603</v>
      </c>
      <c r="M23" s="236">
        <v>1.83</v>
      </c>
      <c r="N23" s="239">
        <f t="shared" si="3"/>
        <v>653</v>
      </c>
      <c r="O23" s="236">
        <v>55.6</v>
      </c>
      <c r="P23" s="237">
        <f t="shared" si="4"/>
        <v>575</v>
      </c>
      <c r="Q23" s="238">
        <f t="shared" si="8"/>
        <v>3059</v>
      </c>
      <c r="R23" s="236">
        <v>0</v>
      </c>
      <c r="S23" s="239">
        <f t="shared" si="5"/>
        <v>0</v>
      </c>
      <c r="T23" s="236">
        <v>0</v>
      </c>
      <c r="U23" s="240">
        <f t="shared" si="9"/>
        <v>0</v>
      </c>
      <c r="V23" s="236">
        <v>0</v>
      </c>
      <c r="W23" s="240">
        <f t="shared" si="10"/>
        <v>0</v>
      </c>
      <c r="X23" s="236">
        <v>0</v>
      </c>
      <c r="Y23" s="240">
        <f t="shared" si="6"/>
        <v>0</v>
      </c>
      <c r="Z23" s="283">
        <f t="shared" si="11"/>
        <v>3059</v>
      </c>
      <c r="AA23" s="276">
        <v>0</v>
      </c>
      <c r="AB23" s="242" t="s">
        <v>68</v>
      </c>
      <c r="AC23" s="280">
        <v>0</v>
      </c>
      <c r="AD23" s="289" t="s">
        <v>70</v>
      </c>
      <c r="AE23" s="241">
        <f t="shared" si="12"/>
        <v>0</v>
      </c>
      <c r="AF23" s="241">
        <f t="shared" si="7"/>
        <v>3059</v>
      </c>
      <c r="AG23" s="188"/>
    </row>
    <row r="24" spans="1:33" ht="34.5" customHeight="1" thickBot="1">
      <c r="A24" s="454">
        <v>238</v>
      </c>
      <c r="B24" s="453" t="s">
        <v>764</v>
      </c>
      <c r="C24" s="453" t="s">
        <v>583</v>
      </c>
      <c r="D24" s="248"/>
      <c r="E24" s="453">
        <v>1996</v>
      </c>
      <c r="F24" s="455" t="s">
        <v>1256</v>
      </c>
      <c r="G24" s="302">
        <v>11.3</v>
      </c>
      <c r="H24" s="237">
        <f t="shared" si="0"/>
        <v>795</v>
      </c>
      <c r="I24" s="236">
        <v>6.38</v>
      </c>
      <c r="J24" s="237">
        <f t="shared" si="1"/>
        <v>670</v>
      </c>
      <c r="K24" s="236">
        <v>14.34</v>
      </c>
      <c r="L24" s="237">
        <f t="shared" si="2"/>
        <v>749</v>
      </c>
      <c r="M24" s="236">
        <v>1.71</v>
      </c>
      <c r="N24" s="239">
        <f t="shared" si="3"/>
        <v>552</v>
      </c>
      <c r="O24" s="236">
        <v>54.85</v>
      </c>
      <c r="P24" s="267">
        <f>IF(O24&gt;0,(ROUNDDOWN(1.53775*(82-O24)^1.81,0)),0)</f>
        <v>605</v>
      </c>
      <c r="Q24" s="238">
        <f t="shared" si="8"/>
        <v>3371</v>
      </c>
      <c r="R24" s="236">
        <v>0</v>
      </c>
      <c r="S24" s="239">
        <f t="shared" si="5"/>
        <v>0</v>
      </c>
      <c r="T24" s="236">
        <v>0</v>
      </c>
      <c r="U24" s="240">
        <f t="shared" si="9"/>
        <v>0</v>
      </c>
      <c r="V24" s="236">
        <v>0</v>
      </c>
      <c r="W24" s="240">
        <f t="shared" si="10"/>
        <v>0</v>
      </c>
      <c r="X24" s="236">
        <v>0</v>
      </c>
      <c r="Y24" s="240">
        <f t="shared" si="6"/>
        <v>0</v>
      </c>
      <c r="Z24" s="283">
        <f t="shared" si="11"/>
        <v>3371</v>
      </c>
      <c r="AA24" s="276">
        <v>0</v>
      </c>
      <c r="AB24" s="242" t="s">
        <v>68</v>
      </c>
      <c r="AC24" s="280">
        <v>0</v>
      </c>
      <c r="AD24" s="289" t="s">
        <v>70</v>
      </c>
      <c r="AE24" s="241">
        <f t="shared" si="12"/>
        <v>0</v>
      </c>
      <c r="AF24" s="232">
        <f t="shared" si="7"/>
        <v>3371</v>
      </c>
      <c r="AG24" s="251"/>
    </row>
    <row r="25" spans="1:33" ht="34.5" customHeight="1" thickBot="1">
      <c r="A25" s="245"/>
      <c r="B25" s="246"/>
      <c r="C25" s="247"/>
      <c r="D25" s="248"/>
      <c r="E25" s="249"/>
      <c r="F25" s="250"/>
      <c r="G25" s="236">
        <v>0</v>
      </c>
      <c r="H25" s="267">
        <f t="shared" si="0"/>
        <v>0</v>
      </c>
      <c r="I25" s="236">
        <v>0</v>
      </c>
      <c r="J25" s="237">
        <f t="shared" si="1"/>
        <v>0</v>
      </c>
      <c r="K25" s="236">
        <v>0</v>
      </c>
      <c r="L25" s="237">
        <f t="shared" si="2"/>
        <v>0</v>
      </c>
      <c r="M25" s="236">
        <v>0</v>
      </c>
      <c r="N25" s="269">
        <f t="shared" si="3"/>
        <v>0</v>
      </c>
      <c r="O25" s="236">
        <v>0</v>
      </c>
      <c r="P25" s="237">
        <f>IF(O25&gt;0,(ROUNDDOWN(1.53775*(82-O25)^1.81,0)),0)</f>
        <v>0</v>
      </c>
      <c r="Q25" s="238">
        <f t="shared" si="8"/>
        <v>0</v>
      </c>
      <c r="R25" s="236">
        <v>0</v>
      </c>
      <c r="S25" s="269">
        <f t="shared" si="5"/>
        <v>0</v>
      </c>
      <c r="T25" s="236">
        <v>0</v>
      </c>
      <c r="U25" s="240">
        <f t="shared" si="9"/>
        <v>0</v>
      </c>
      <c r="V25" s="236">
        <v>0</v>
      </c>
      <c r="W25" s="240">
        <f t="shared" si="10"/>
        <v>0</v>
      </c>
      <c r="X25" s="236">
        <v>0</v>
      </c>
      <c r="Y25" s="270">
        <f t="shared" si="6"/>
        <v>0</v>
      </c>
      <c r="Z25" s="283">
        <f t="shared" si="11"/>
        <v>0</v>
      </c>
      <c r="AA25" s="276">
        <v>0</v>
      </c>
      <c r="AB25" s="242" t="s">
        <v>68</v>
      </c>
      <c r="AC25" s="280">
        <v>0</v>
      </c>
      <c r="AD25" s="289" t="s">
        <v>70</v>
      </c>
      <c r="AE25" s="241">
        <f t="shared" si="12"/>
        <v>0</v>
      </c>
      <c r="AF25" s="232">
        <f t="shared" si="7"/>
        <v>0</v>
      </c>
      <c r="AG25" s="251"/>
    </row>
    <row r="26" spans="1:33" ht="34.5" customHeight="1" thickBot="1">
      <c r="A26" s="252"/>
      <c r="B26" s="253"/>
      <c r="C26" s="254"/>
      <c r="D26" s="255"/>
      <c r="E26" s="256"/>
      <c r="F26" s="257"/>
      <c r="G26" s="264">
        <v>0</v>
      </c>
      <c r="H26" s="268">
        <f t="shared" si="0"/>
        <v>0</v>
      </c>
      <c r="I26" s="264">
        <v>0</v>
      </c>
      <c r="J26" s="268">
        <f t="shared" si="1"/>
        <v>0</v>
      </c>
      <c r="K26" s="264">
        <v>0</v>
      </c>
      <c r="L26" s="268">
        <f t="shared" si="2"/>
        <v>0</v>
      </c>
      <c r="M26" s="264">
        <v>0</v>
      </c>
      <c r="N26" s="271">
        <f t="shared" si="3"/>
        <v>0</v>
      </c>
      <c r="O26" s="264">
        <v>0</v>
      </c>
      <c r="P26" s="268">
        <f>IF(O26&gt;0,(ROUNDDOWN(1.53775*(82-O26)^1.81,0)),0)</f>
        <v>0</v>
      </c>
      <c r="Q26" s="285">
        <f t="shared" si="8"/>
        <v>0</v>
      </c>
      <c r="R26" s="456">
        <v>0</v>
      </c>
      <c r="S26" s="271">
        <f t="shared" si="5"/>
        <v>0</v>
      </c>
      <c r="T26" s="264">
        <v>0</v>
      </c>
      <c r="U26" s="286">
        <f>IF(T26&lt;&gt;0,INT(12.91*POWER((T26-4),1.1)),0)</f>
        <v>0</v>
      </c>
      <c r="V26" s="264">
        <v>0</v>
      </c>
      <c r="W26" s="286">
        <f t="shared" si="10"/>
        <v>0</v>
      </c>
      <c r="X26" s="264">
        <v>0</v>
      </c>
      <c r="Y26" s="272">
        <f t="shared" si="6"/>
        <v>0</v>
      </c>
      <c r="Z26" s="287">
        <f t="shared" si="11"/>
        <v>0</v>
      </c>
      <c r="AA26" s="277">
        <v>0</v>
      </c>
      <c r="AB26" s="266" t="s">
        <v>68</v>
      </c>
      <c r="AC26" s="281">
        <v>0</v>
      </c>
      <c r="AD26" s="290" t="s">
        <v>70</v>
      </c>
      <c r="AE26" s="278">
        <f>IF(AA26&lt;&gt;0,IF(AA26&lt;&gt;0,INT(0.03768*POWER((480-(AC26+60*AA26)),1.85)),0),0)</f>
        <v>0</v>
      </c>
      <c r="AF26" s="265">
        <f t="shared" si="7"/>
        <v>0</v>
      </c>
      <c r="AG26" s="256"/>
    </row>
    <row r="27" spans="1:33" s="4" customFormat="1" ht="16.5" customHeight="1">
      <c r="A27" s="51"/>
      <c r="B27" s="214" t="s">
        <v>22</v>
      </c>
      <c r="C27" s="53"/>
      <c r="D27" s="53"/>
      <c r="E27" s="214"/>
      <c r="F27" s="214"/>
      <c r="G27" s="53"/>
      <c r="H27" s="54"/>
      <c r="I27" s="54"/>
      <c r="J27" s="54"/>
      <c r="K27" s="54"/>
      <c r="L27" s="214" t="s">
        <v>23</v>
      </c>
      <c r="M27" s="215"/>
      <c r="N27" s="215"/>
      <c r="O27" s="215"/>
      <c r="P27" s="215"/>
      <c r="Q27" s="216"/>
      <c r="R27" s="57"/>
      <c r="S27" s="58"/>
      <c r="T27" s="215"/>
      <c r="U27" s="215" t="s">
        <v>24</v>
      </c>
      <c r="V27" s="215"/>
      <c r="W27" s="215"/>
      <c r="X27" s="215"/>
      <c r="Y27" s="215" t="s">
        <v>24</v>
      </c>
      <c r="Z27" s="215"/>
      <c r="AA27" s="216"/>
      <c r="AB27" s="57"/>
      <c r="AC27" s="58"/>
      <c r="AD27" s="60"/>
      <c r="AE27" s="60"/>
      <c r="AF27" s="60"/>
      <c r="AG27" s="60"/>
    </row>
    <row r="28" spans="1:33" s="4" customFormat="1" ht="19.5" customHeight="1">
      <c r="A28" s="51"/>
      <c r="B28" s="51"/>
      <c r="C28" s="53"/>
      <c r="D28" s="53"/>
      <c r="E28" s="53"/>
      <c r="F28" s="53"/>
      <c r="G28" s="53"/>
      <c r="H28" s="51"/>
      <c r="I28" s="51"/>
      <c r="J28" s="51"/>
      <c r="K28" s="51"/>
      <c r="L28" s="53"/>
      <c r="M28" s="51"/>
      <c r="N28" s="51"/>
      <c r="O28" s="51"/>
      <c r="P28" s="51"/>
      <c r="Q28" s="51"/>
      <c r="R28" s="524"/>
      <c r="S28" s="524"/>
      <c r="T28" s="51"/>
      <c r="U28" s="51"/>
      <c r="V28" s="51"/>
      <c r="W28" s="51"/>
      <c r="X28" s="51"/>
      <c r="Y28" s="51"/>
      <c r="Z28" s="51"/>
      <c r="AA28" s="51"/>
      <c r="AB28" s="54" t="s">
        <v>25</v>
      </c>
      <c r="AC28" s="54"/>
      <c r="AD28" s="54"/>
      <c r="AE28" s="60"/>
      <c r="AF28" s="60"/>
      <c r="AG28" s="60"/>
    </row>
    <row r="29" spans="1:33" s="4" customFormat="1" ht="19.5" customHeight="1">
      <c r="A29" s="524" t="s">
        <v>26</v>
      </c>
      <c r="B29" s="524"/>
      <c r="C29" s="60"/>
      <c r="D29" s="60"/>
      <c r="E29" s="51"/>
      <c r="F29" s="51"/>
      <c r="G29" s="58"/>
      <c r="H29" s="60"/>
      <c r="I29" s="60"/>
      <c r="J29" s="60"/>
      <c r="K29" s="60"/>
      <c r="L29" s="51" t="s">
        <v>26</v>
      </c>
      <c r="M29" s="60"/>
      <c r="N29" s="60"/>
      <c r="O29" s="60"/>
      <c r="P29" s="60"/>
      <c r="Q29" s="60"/>
      <c r="R29" s="524"/>
      <c r="S29" s="524"/>
      <c r="T29" s="60"/>
      <c r="U29" s="60"/>
      <c r="V29" s="60"/>
      <c r="W29" s="60"/>
      <c r="X29" s="60"/>
      <c r="Y29" s="60"/>
      <c r="Z29" s="60"/>
      <c r="AA29" s="60"/>
      <c r="AB29" s="54" t="s">
        <v>25</v>
      </c>
      <c r="AC29" s="54"/>
      <c r="AD29" s="60"/>
      <c r="AE29" s="60"/>
      <c r="AF29" s="60"/>
      <c r="AG29" s="60"/>
    </row>
    <row r="30" spans="1:33" s="4" customFormat="1" ht="19.5" customHeight="1">
      <c r="A30" s="519"/>
      <c r="B30" s="519"/>
      <c r="C30" s="60"/>
      <c r="D30" s="60"/>
      <c r="E30" s="51"/>
      <c r="F30" s="51"/>
      <c r="G30" s="58"/>
      <c r="H30" s="60"/>
      <c r="I30" s="60"/>
      <c r="J30" s="60"/>
      <c r="K30" s="60"/>
      <c r="L30" s="51" t="s">
        <v>28</v>
      </c>
      <c r="M30" s="60"/>
      <c r="N30" s="60"/>
      <c r="O30" s="60"/>
      <c r="P30" s="60"/>
      <c r="Q30" s="60"/>
      <c r="R30" s="51"/>
      <c r="S30" s="58"/>
      <c r="T30" s="60"/>
      <c r="U30" s="60"/>
      <c r="V30" s="60"/>
      <c r="W30" s="60"/>
      <c r="X30" s="60"/>
      <c r="Y30" s="60"/>
      <c r="Z30" s="60"/>
      <c r="AA30" s="60"/>
      <c r="AB30" s="51"/>
      <c r="AC30" s="58"/>
      <c r="AD30" s="60"/>
      <c r="AE30" s="60"/>
      <c r="AF30" s="60"/>
      <c r="AG30" s="60"/>
    </row>
    <row r="31" spans="1:33" s="4" customFormat="1" ht="19.5" customHeight="1">
      <c r="A31" s="519"/>
      <c r="B31" s="519"/>
      <c r="C31" s="60"/>
      <c r="D31" s="60"/>
      <c r="E31" s="51"/>
      <c r="F31" s="51"/>
      <c r="G31" s="58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524"/>
      <c r="S31" s="524"/>
      <c r="T31" s="60"/>
      <c r="U31" s="60"/>
      <c r="V31" s="60"/>
      <c r="W31" s="60"/>
      <c r="X31" s="60"/>
      <c r="Y31" s="60"/>
      <c r="Z31" s="60"/>
      <c r="AA31" s="60"/>
      <c r="AB31" s="54" t="s">
        <v>25</v>
      </c>
      <c r="AC31" s="54"/>
      <c r="AD31" s="60"/>
      <c r="AE31" s="60"/>
      <c r="AF31" s="60"/>
      <c r="AG31" s="60"/>
    </row>
    <row r="32" spans="1:33" s="4" customFormat="1" ht="19.5" customHeight="1">
      <c r="A32" s="590"/>
      <c r="B32" s="590"/>
      <c r="C32" s="590"/>
      <c r="D32" s="590"/>
      <c r="E32" s="590"/>
      <c r="F32" s="590"/>
      <c r="G32" s="58"/>
      <c r="H32" s="60"/>
      <c r="I32" s="60"/>
      <c r="J32" s="60"/>
      <c r="K32" s="60"/>
      <c r="L32" s="217" t="s">
        <v>0</v>
      </c>
      <c r="M32" s="60"/>
      <c r="N32" s="60"/>
      <c r="O32" s="60"/>
      <c r="P32" s="60"/>
      <c r="Q32" s="60"/>
      <c r="R32" s="51"/>
      <c r="S32" s="58"/>
      <c r="T32" s="60"/>
      <c r="U32" s="60"/>
      <c r="V32" s="60"/>
      <c r="W32" s="60"/>
      <c r="X32" s="60"/>
      <c r="Y32" s="60"/>
      <c r="Z32" s="60"/>
      <c r="AA32" s="60"/>
      <c r="AB32" s="51"/>
      <c r="AC32" s="58" t="s">
        <v>28</v>
      </c>
      <c r="AD32" s="60"/>
      <c r="AE32" s="60"/>
      <c r="AF32" s="60"/>
      <c r="AG32" s="60"/>
    </row>
  </sheetData>
  <sheetProtection/>
  <mergeCells count="42">
    <mergeCell ref="B10:B11"/>
    <mergeCell ref="C10:D11"/>
    <mergeCell ref="E10:E11"/>
    <mergeCell ref="Y10:Y11"/>
    <mergeCell ref="F10:F11"/>
    <mergeCell ref="V10:V11"/>
    <mergeCell ref="J10:J11"/>
    <mergeCell ref="K10:K11"/>
    <mergeCell ref="L10:L11"/>
    <mergeCell ref="E5:R5"/>
    <mergeCell ref="J7:Y7"/>
    <mergeCell ref="J8:Y8"/>
    <mergeCell ref="J9:Y9"/>
    <mergeCell ref="AE10:AE11"/>
    <mergeCell ref="AF10:AF11"/>
    <mergeCell ref="AG10:AG11"/>
    <mergeCell ref="W10:W11"/>
    <mergeCell ref="X10:X11"/>
    <mergeCell ref="Z10:Z11"/>
    <mergeCell ref="AA10:AD11"/>
    <mergeCell ref="O10:O11"/>
    <mergeCell ref="P10:P11"/>
    <mergeCell ref="A30:B30"/>
    <mergeCell ref="T10:T11"/>
    <mergeCell ref="U10:U11"/>
    <mergeCell ref="Q10:Q11"/>
    <mergeCell ref="R10:R11"/>
    <mergeCell ref="S10:S11"/>
    <mergeCell ref="G10:G11"/>
    <mergeCell ref="H10:H11"/>
    <mergeCell ref="I10:I11"/>
    <mergeCell ref="A10:A11"/>
    <mergeCell ref="A31:B31"/>
    <mergeCell ref="R31:S31"/>
    <mergeCell ref="A32:F32"/>
    <mergeCell ref="A2:D3"/>
    <mergeCell ref="E2:F3"/>
    <mergeCell ref="M10:M11"/>
    <mergeCell ref="N10:N11"/>
    <mergeCell ref="R28:S28"/>
    <mergeCell ref="A29:B29"/>
    <mergeCell ref="R29:S29"/>
  </mergeCells>
  <printOptions/>
  <pageMargins left="0.1968503937007874" right="0.1968503937007874" top="0.2755905511811024" bottom="0.31496062992125984" header="0.1968503937007874" footer="0.1968503937007874"/>
  <pageSetup horizontalDpi="300" verticalDpi="300" orientation="landscape" paperSize="9" scale="4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10">
      <selection activeCell="G35" sqref="G35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98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65"/>
      <c r="N5" s="65"/>
    </row>
    <row r="6" spans="1:14" s="4" customFormat="1" ht="9.75" customHeight="1" thickBot="1">
      <c r="A6" s="12"/>
      <c r="B6" s="12"/>
      <c r="C6" s="12"/>
      <c r="D6" s="66"/>
      <c r="E6" s="67"/>
      <c r="F6" s="67"/>
      <c r="G6" s="67"/>
      <c r="H6" s="67"/>
      <c r="I6" s="67"/>
      <c r="J6" s="67"/>
      <c r="K6" s="67"/>
      <c r="L6" s="67"/>
      <c r="M6" s="65"/>
      <c r="N6" s="65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491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492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222</v>
      </c>
      <c r="C13" s="319">
        <v>3</v>
      </c>
      <c r="D13" s="316" t="s">
        <v>470</v>
      </c>
      <c r="E13" s="316" t="s">
        <v>471</v>
      </c>
      <c r="F13" s="316" t="s">
        <v>92</v>
      </c>
      <c r="G13" s="316" t="s">
        <v>472</v>
      </c>
      <c r="H13" s="316" t="s">
        <v>441</v>
      </c>
      <c r="I13" s="317">
        <v>1997</v>
      </c>
      <c r="J13" s="317"/>
      <c r="K13" s="381">
        <v>1</v>
      </c>
      <c r="L13" s="382"/>
      <c r="M13" s="432">
        <v>21.81</v>
      </c>
      <c r="N13" s="30"/>
    </row>
    <row r="14" spans="1:14" s="31" customFormat="1" ht="19.5" customHeight="1">
      <c r="A14" s="25">
        <v>2</v>
      </c>
      <c r="B14" s="315">
        <v>113</v>
      </c>
      <c r="C14" s="319">
        <v>4</v>
      </c>
      <c r="D14" s="324" t="s">
        <v>160</v>
      </c>
      <c r="E14" s="324" t="s">
        <v>161</v>
      </c>
      <c r="F14" s="324" t="s">
        <v>92</v>
      </c>
      <c r="G14" s="324" t="s">
        <v>162</v>
      </c>
      <c r="H14" s="318" t="s">
        <v>84</v>
      </c>
      <c r="I14" s="315">
        <v>1998</v>
      </c>
      <c r="J14" s="315">
        <v>2229</v>
      </c>
      <c r="K14" s="146">
        <v>2</v>
      </c>
      <c r="L14" s="383"/>
      <c r="M14" s="433">
        <v>22.26</v>
      </c>
      <c r="N14" s="30"/>
    </row>
    <row r="15" spans="1:14" s="35" customFormat="1" ht="19.5" customHeight="1">
      <c r="A15" s="25">
        <v>3</v>
      </c>
      <c r="B15" s="315">
        <v>133</v>
      </c>
      <c r="C15" s="319">
        <v>6</v>
      </c>
      <c r="D15" s="323" t="s">
        <v>473</v>
      </c>
      <c r="E15" s="323" t="s">
        <v>90</v>
      </c>
      <c r="F15" s="324" t="s">
        <v>83</v>
      </c>
      <c r="G15" s="323" t="s">
        <v>474</v>
      </c>
      <c r="H15" s="324" t="s">
        <v>456</v>
      </c>
      <c r="I15" s="326">
        <v>1996</v>
      </c>
      <c r="J15" s="327">
        <v>1614</v>
      </c>
      <c r="K15" s="146">
        <v>3</v>
      </c>
      <c r="L15" s="383"/>
      <c r="M15" s="433">
        <v>22.47</v>
      </c>
      <c r="N15" s="30"/>
    </row>
    <row r="16" spans="1:14" s="35" customFormat="1" ht="19.5" customHeight="1">
      <c r="A16" s="25">
        <v>4</v>
      </c>
      <c r="B16" s="315">
        <v>274</v>
      </c>
      <c r="C16" s="319">
        <v>5</v>
      </c>
      <c r="D16" s="316" t="s">
        <v>475</v>
      </c>
      <c r="E16" s="316" t="s">
        <v>156</v>
      </c>
      <c r="F16" s="316" t="s">
        <v>476</v>
      </c>
      <c r="G16" s="316" t="s">
        <v>477</v>
      </c>
      <c r="H16" s="316" t="s">
        <v>478</v>
      </c>
      <c r="I16" s="317">
        <v>1997</v>
      </c>
      <c r="J16" s="317">
        <v>1153</v>
      </c>
      <c r="K16" s="103">
        <v>4</v>
      </c>
      <c r="L16" s="103"/>
      <c r="M16" s="434">
        <v>22.7</v>
      </c>
      <c r="N16" s="40"/>
    </row>
    <row r="17" spans="1:14" s="35" customFormat="1" ht="19.5" customHeight="1">
      <c r="A17" s="25">
        <v>5</v>
      </c>
      <c r="B17" s="315">
        <v>260</v>
      </c>
      <c r="C17" s="319">
        <v>8</v>
      </c>
      <c r="D17" s="316" t="s">
        <v>479</v>
      </c>
      <c r="E17" s="316" t="s">
        <v>109</v>
      </c>
      <c r="F17" s="316" t="s">
        <v>480</v>
      </c>
      <c r="G17" s="316" t="s">
        <v>481</v>
      </c>
      <c r="H17" s="316" t="s">
        <v>482</v>
      </c>
      <c r="I17" s="317">
        <v>1996</v>
      </c>
      <c r="J17" s="317">
        <v>2032</v>
      </c>
      <c r="K17" s="103">
        <v>5</v>
      </c>
      <c r="L17" s="103"/>
      <c r="M17" s="434">
        <v>22.79</v>
      </c>
      <c r="N17" s="40"/>
    </row>
    <row r="18" spans="1:14" s="35" customFormat="1" ht="19.5" customHeight="1">
      <c r="A18" s="25">
        <v>6</v>
      </c>
      <c r="B18" s="315">
        <v>291</v>
      </c>
      <c r="C18" s="319">
        <v>7</v>
      </c>
      <c r="D18" s="316" t="s">
        <v>375</v>
      </c>
      <c r="E18" s="316" t="s">
        <v>188</v>
      </c>
      <c r="F18" s="316" t="s">
        <v>376</v>
      </c>
      <c r="G18" s="316" t="s">
        <v>483</v>
      </c>
      <c r="H18" s="316" t="s">
        <v>370</v>
      </c>
      <c r="I18" s="317" t="s">
        <v>137</v>
      </c>
      <c r="J18" s="317">
        <v>1857</v>
      </c>
      <c r="K18" s="103">
        <v>6</v>
      </c>
      <c r="L18" s="103"/>
      <c r="M18" s="434">
        <v>22.86</v>
      </c>
      <c r="N18" s="40"/>
    </row>
    <row r="19" spans="1:14" ht="19.5" customHeight="1">
      <c r="A19" s="25">
        <v>7</v>
      </c>
      <c r="B19" s="315">
        <v>213</v>
      </c>
      <c r="C19" s="319">
        <v>1</v>
      </c>
      <c r="D19" s="328" t="s">
        <v>487</v>
      </c>
      <c r="E19" s="328" t="s">
        <v>488</v>
      </c>
      <c r="F19" s="324" t="s">
        <v>97</v>
      </c>
      <c r="G19" s="328" t="s">
        <v>489</v>
      </c>
      <c r="H19" s="324" t="s">
        <v>490</v>
      </c>
      <c r="I19" s="329">
        <v>1998</v>
      </c>
      <c r="J19" s="329">
        <v>3531</v>
      </c>
      <c r="K19" s="383">
        <v>7</v>
      </c>
      <c r="L19" s="103"/>
      <c r="M19" s="434">
        <v>23.29</v>
      </c>
      <c r="N19" s="40"/>
    </row>
    <row r="20" spans="1:14" s="31" customFormat="1" ht="19.5" customHeight="1">
      <c r="A20" s="25">
        <v>8</v>
      </c>
      <c r="B20" s="315">
        <v>280</v>
      </c>
      <c r="C20" s="319">
        <v>2</v>
      </c>
      <c r="D20" s="316" t="s">
        <v>484</v>
      </c>
      <c r="E20" s="316" t="s">
        <v>97</v>
      </c>
      <c r="F20" s="316" t="s">
        <v>485</v>
      </c>
      <c r="G20" s="316" t="s">
        <v>486</v>
      </c>
      <c r="H20" s="316" t="s">
        <v>440</v>
      </c>
      <c r="I20" s="317">
        <v>1997</v>
      </c>
      <c r="J20" s="317">
        <v>891</v>
      </c>
      <c r="K20" s="103">
        <v>8</v>
      </c>
      <c r="L20" s="103"/>
      <c r="M20" s="434">
        <v>23.53</v>
      </c>
      <c r="N20" s="40"/>
    </row>
    <row r="21" spans="1:14" s="31" customFormat="1" ht="19.5" customHeight="1">
      <c r="A21" s="25">
        <v>9</v>
      </c>
      <c r="B21" s="44"/>
      <c r="C21" s="44"/>
      <c r="D21" s="292"/>
      <c r="E21" s="292"/>
      <c r="F21" s="292"/>
      <c r="G21" s="292"/>
      <c r="H21" s="292"/>
      <c r="I21" s="292"/>
      <c r="J21" s="294"/>
      <c r="K21" s="26"/>
      <c r="L21" s="32"/>
      <c r="M21" s="302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02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69"/>
      <c r="G23" s="68"/>
      <c r="H23" s="68"/>
      <c r="I23" s="68"/>
      <c r="J23" s="32"/>
      <c r="K23" s="32"/>
      <c r="L23" s="32"/>
      <c r="M23" s="302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37"/>
      <c r="G24" s="69"/>
      <c r="H24" s="69"/>
      <c r="I24" s="69"/>
      <c r="J24" s="32"/>
      <c r="K24" s="32"/>
      <c r="L24" s="26"/>
      <c r="M24" s="303"/>
      <c r="N24" s="40"/>
    </row>
    <row r="25" spans="1:14" ht="19.5" customHeight="1">
      <c r="A25" s="25">
        <v>13</v>
      </c>
      <c r="B25" s="32"/>
      <c r="C25" s="32"/>
      <c r="D25" s="292"/>
      <c r="E25" s="292"/>
      <c r="F25" s="292"/>
      <c r="G25" s="292"/>
      <c r="H25" s="292"/>
      <c r="I25" s="292"/>
      <c r="J25" s="294"/>
      <c r="K25" s="26"/>
      <c r="L25" s="32"/>
      <c r="M25" s="302"/>
      <c r="N25" s="30"/>
    </row>
    <row r="26" spans="1:14" ht="19.5" customHeight="1">
      <c r="A26" s="25">
        <v>14</v>
      </c>
      <c r="B26" s="26"/>
      <c r="C26" s="26"/>
      <c r="D26" s="295"/>
      <c r="E26" s="295"/>
      <c r="F26" s="295"/>
      <c r="G26" s="295"/>
      <c r="H26" s="293"/>
      <c r="I26" s="293"/>
      <c r="J26" s="295"/>
      <c r="K26" s="32"/>
      <c r="L26" s="26"/>
      <c r="M26" s="303"/>
      <c r="N26" s="40"/>
    </row>
    <row r="27" spans="1:14" s="35" customFormat="1" ht="19.5" customHeight="1">
      <c r="A27" s="25">
        <v>15</v>
      </c>
      <c r="B27" s="42"/>
      <c r="C27" s="42"/>
      <c r="D27" s="292"/>
      <c r="E27" s="292"/>
      <c r="F27" s="292"/>
      <c r="G27" s="292"/>
      <c r="H27" s="292"/>
      <c r="I27" s="292"/>
      <c r="J27" s="294"/>
      <c r="K27" s="42"/>
      <c r="L27" s="42"/>
      <c r="M27" s="303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>
        <v>1.9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4">
      <selection activeCell="D13" sqref="D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753906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100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528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529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382</v>
      </c>
      <c r="C13" s="319">
        <v>3</v>
      </c>
      <c r="D13" s="320" t="s">
        <v>532</v>
      </c>
      <c r="E13" s="320" t="s">
        <v>166</v>
      </c>
      <c r="F13" s="320" t="s">
        <v>167</v>
      </c>
      <c r="G13" s="320" t="s">
        <v>168</v>
      </c>
      <c r="H13" s="325" t="s">
        <v>121</v>
      </c>
      <c r="I13" s="316" t="s">
        <v>137</v>
      </c>
      <c r="J13" s="316">
        <v>652</v>
      </c>
      <c r="K13" s="381">
        <v>1</v>
      </c>
      <c r="L13" s="385"/>
      <c r="M13" s="386">
        <v>57.4</v>
      </c>
      <c r="N13" s="30"/>
    </row>
    <row r="14" spans="1:14" s="31" customFormat="1" ht="19.5" customHeight="1">
      <c r="A14" s="25">
        <v>2</v>
      </c>
      <c r="B14" s="319">
        <v>397</v>
      </c>
      <c r="C14" s="319">
        <v>4</v>
      </c>
      <c r="D14" s="320" t="s">
        <v>533</v>
      </c>
      <c r="E14" s="320" t="s">
        <v>115</v>
      </c>
      <c r="F14" s="320" t="s">
        <v>83</v>
      </c>
      <c r="G14" s="320" t="s">
        <v>534</v>
      </c>
      <c r="H14" s="325" t="s">
        <v>535</v>
      </c>
      <c r="I14" s="316">
        <v>1998</v>
      </c>
      <c r="J14" s="316">
        <v>545</v>
      </c>
      <c r="K14" s="146">
        <v>2</v>
      </c>
      <c r="L14" s="383"/>
      <c r="M14" s="384">
        <v>58.79</v>
      </c>
      <c r="N14" s="30"/>
    </row>
    <row r="15" spans="1:14" s="35" customFormat="1" ht="19.5" customHeight="1">
      <c r="A15" s="25">
        <v>3</v>
      </c>
      <c r="B15" s="319">
        <v>415</v>
      </c>
      <c r="C15" s="319">
        <v>6</v>
      </c>
      <c r="D15" s="320" t="s">
        <v>542</v>
      </c>
      <c r="E15" s="320" t="s">
        <v>148</v>
      </c>
      <c r="F15" s="320" t="s">
        <v>281</v>
      </c>
      <c r="G15" s="320" t="s">
        <v>543</v>
      </c>
      <c r="H15" s="325" t="s">
        <v>544</v>
      </c>
      <c r="I15" s="316">
        <v>1997</v>
      </c>
      <c r="J15" s="316">
        <v>1914</v>
      </c>
      <c r="K15" s="103">
        <v>3</v>
      </c>
      <c r="L15" s="103"/>
      <c r="M15" s="142">
        <v>58.85</v>
      </c>
      <c r="N15" s="30"/>
    </row>
    <row r="16" spans="1:14" s="35" customFormat="1" ht="19.5" customHeight="1">
      <c r="A16" s="25">
        <v>4</v>
      </c>
      <c r="B16" s="319">
        <v>497</v>
      </c>
      <c r="C16" s="319">
        <v>5</v>
      </c>
      <c r="D16" s="320" t="s">
        <v>545</v>
      </c>
      <c r="E16" s="320" t="s">
        <v>546</v>
      </c>
      <c r="F16" s="320" t="s">
        <v>92</v>
      </c>
      <c r="G16" s="320" t="s">
        <v>547</v>
      </c>
      <c r="H16" s="325" t="s">
        <v>440</v>
      </c>
      <c r="I16" s="316">
        <v>1997</v>
      </c>
      <c r="J16" s="316">
        <v>2060</v>
      </c>
      <c r="K16" s="103">
        <v>4</v>
      </c>
      <c r="L16" s="103"/>
      <c r="M16" s="142">
        <v>59.89</v>
      </c>
      <c r="N16" s="40"/>
    </row>
    <row r="17" spans="1:14" s="35" customFormat="1" ht="19.5" customHeight="1">
      <c r="A17" s="25">
        <v>5</v>
      </c>
      <c r="B17" s="319">
        <v>407</v>
      </c>
      <c r="C17" s="319">
        <v>8</v>
      </c>
      <c r="D17" s="320" t="s">
        <v>536</v>
      </c>
      <c r="E17" s="320" t="s">
        <v>537</v>
      </c>
      <c r="F17" s="320" t="s">
        <v>95</v>
      </c>
      <c r="G17" s="320" t="s">
        <v>494</v>
      </c>
      <c r="H17" s="320" t="s">
        <v>441</v>
      </c>
      <c r="I17" s="316">
        <v>1998</v>
      </c>
      <c r="J17" s="316"/>
      <c r="K17" s="103">
        <v>5</v>
      </c>
      <c r="L17" s="103"/>
      <c r="M17" s="389" t="s">
        <v>1166</v>
      </c>
      <c r="N17" s="40"/>
    </row>
    <row r="18" spans="1:14" s="35" customFormat="1" ht="19.5" customHeight="1">
      <c r="A18" s="25">
        <v>6</v>
      </c>
      <c r="B18" s="319">
        <v>425</v>
      </c>
      <c r="C18" s="319">
        <v>7</v>
      </c>
      <c r="D18" s="320" t="s">
        <v>378</v>
      </c>
      <c r="E18" s="320" t="s">
        <v>379</v>
      </c>
      <c r="F18" s="320" t="s">
        <v>150</v>
      </c>
      <c r="G18" s="320" t="s">
        <v>380</v>
      </c>
      <c r="H18" s="320" t="s">
        <v>381</v>
      </c>
      <c r="I18" s="316" t="s">
        <v>137</v>
      </c>
      <c r="J18" s="316">
        <v>629</v>
      </c>
      <c r="K18" s="383">
        <v>6</v>
      </c>
      <c r="L18" s="103"/>
      <c r="M18" s="389" t="s">
        <v>1168</v>
      </c>
      <c r="N18" s="40"/>
    </row>
    <row r="19" spans="1:14" ht="19.5" customHeight="1">
      <c r="A19" s="25">
        <v>7</v>
      </c>
      <c r="B19" s="319">
        <v>555</v>
      </c>
      <c r="C19" s="319">
        <v>2</v>
      </c>
      <c r="D19" s="320" t="s">
        <v>538</v>
      </c>
      <c r="E19" s="320" t="s">
        <v>234</v>
      </c>
      <c r="F19" s="320" t="s">
        <v>539</v>
      </c>
      <c r="G19" s="320" t="s">
        <v>540</v>
      </c>
      <c r="H19" s="325" t="s">
        <v>541</v>
      </c>
      <c r="I19" s="316">
        <v>1997</v>
      </c>
      <c r="J19" s="316">
        <v>1668</v>
      </c>
      <c r="K19" s="103">
        <v>7</v>
      </c>
      <c r="L19" s="103"/>
      <c r="M19" s="389" t="s">
        <v>1167</v>
      </c>
      <c r="N19" s="40"/>
    </row>
    <row r="20" spans="1:14" s="31" customFormat="1" ht="19.5" customHeight="1">
      <c r="A20" s="25">
        <v>8</v>
      </c>
      <c r="B20" s="319">
        <v>443</v>
      </c>
      <c r="C20" s="319">
        <v>1</v>
      </c>
      <c r="D20" s="320" t="s">
        <v>530</v>
      </c>
      <c r="E20" s="320" t="s">
        <v>403</v>
      </c>
      <c r="F20" s="320" t="s">
        <v>97</v>
      </c>
      <c r="G20" s="320" t="s">
        <v>531</v>
      </c>
      <c r="H20" s="325" t="s">
        <v>456</v>
      </c>
      <c r="I20" s="316">
        <v>1996</v>
      </c>
      <c r="J20" s="316">
        <v>2189</v>
      </c>
      <c r="K20" s="33"/>
      <c r="L20" s="26"/>
      <c r="M20" s="39"/>
      <c r="N20" s="40"/>
    </row>
    <row r="21" spans="1:14" s="31" customFormat="1" ht="19.5" customHeight="1">
      <c r="A21" s="25">
        <v>9</v>
      </c>
      <c r="B21" s="44"/>
      <c r="C21" s="44"/>
      <c r="D21" s="292"/>
      <c r="E21" s="292"/>
      <c r="F21" s="292"/>
      <c r="G21" s="292"/>
      <c r="H21" s="292"/>
      <c r="I21" s="292"/>
      <c r="J21" s="294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293"/>
      <c r="E22" s="293"/>
      <c r="F22" s="293"/>
      <c r="G22" s="292"/>
      <c r="H22" s="292"/>
      <c r="I22" s="292"/>
      <c r="J22" s="295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69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4">
      <selection activeCell="D13" sqref="D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1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89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65"/>
      <c r="N5" s="65"/>
    </row>
    <row r="6" spans="1:14" s="4" customFormat="1" ht="9.75" customHeight="1" thickBot="1">
      <c r="A6" s="12"/>
      <c r="B6" s="12"/>
      <c r="C6" s="12"/>
      <c r="D6" s="66"/>
      <c r="E6" s="67"/>
      <c r="F6" s="67"/>
      <c r="G6" s="67"/>
      <c r="H6" s="67"/>
      <c r="I6" s="67"/>
      <c r="J6" s="67"/>
      <c r="K6" s="67"/>
      <c r="L6" s="67"/>
      <c r="M6" s="65"/>
      <c r="N6" s="65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527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526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223</v>
      </c>
      <c r="C13" s="319">
        <v>3</v>
      </c>
      <c r="D13" s="316" t="s">
        <v>169</v>
      </c>
      <c r="E13" s="316" t="s">
        <v>120</v>
      </c>
      <c r="F13" s="316" t="s">
        <v>150</v>
      </c>
      <c r="G13" s="316" t="s">
        <v>125</v>
      </c>
      <c r="H13" s="318" t="s">
        <v>121</v>
      </c>
      <c r="I13" s="317">
        <v>1997</v>
      </c>
      <c r="J13" s="317">
        <v>8358</v>
      </c>
      <c r="K13" s="406">
        <v>1</v>
      </c>
      <c r="L13" s="407"/>
      <c r="M13" s="408">
        <v>48.65</v>
      </c>
      <c r="N13" s="30"/>
    </row>
    <row r="14" spans="1:14" s="31" customFormat="1" ht="19.5" customHeight="1">
      <c r="A14" s="25">
        <v>2</v>
      </c>
      <c r="B14" s="315">
        <v>143</v>
      </c>
      <c r="C14" s="319">
        <v>4</v>
      </c>
      <c r="D14" s="316" t="s">
        <v>507</v>
      </c>
      <c r="E14" s="316" t="s">
        <v>95</v>
      </c>
      <c r="F14" s="316" t="s">
        <v>92</v>
      </c>
      <c r="G14" s="316" t="s">
        <v>508</v>
      </c>
      <c r="H14" s="316" t="s">
        <v>441</v>
      </c>
      <c r="I14" s="317">
        <v>1996</v>
      </c>
      <c r="J14" s="317"/>
      <c r="K14" s="390">
        <v>2</v>
      </c>
      <c r="L14" s="392"/>
      <c r="M14" s="389">
        <v>48.7</v>
      </c>
      <c r="N14" s="30"/>
    </row>
    <row r="15" spans="1:14" s="35" customFormat="1" ht="19.5" customHeight="1">
      <c r="A15" s="25">
        <v>3</v>
      </c>
      <c r="B15" s="315">
        <v>264</v>
      </c>
      <c r="C15" s="319">
        <v>6</v>
      </c>
      <c r="D15" s="316" t="s">
        <v>509</v>
      </c>
      <c r="E15" s="316" t="s">
        <v>92</v>
      </c>
      <c r="F15" s="316" t="s">
        <v>510</v>
      </c>
      <c r="G15" s="316" t="s">
        <v>511</v>
      </c>
      <c r="H15" s="318" t="s">
        <v>512</v>
      </c>
      <c r="I15" s="317">
        <v>1996</v>
      </c>
      <c r="J15" s="317">
        <v>1835</v>
      </c>
      <c r="K15" s="390">
        <v>3</v>
      </c>
      <c r="L15" s="391"/>
      <c r="M15" s="388">
        <v>49.65</v>
      </c>
      <c r="N15" s="30"/>
    </row>
    <row r="16" spans="1:14" s="35" customFormat="1" ht="19.5" customHeight="1">
      <c r="A16" s="25">
        <v>4</v>
      </c>
      <c r="B16" s="315">
        <v>156</v>
      </c>
      <c r="C16" s="319">
        <v>5</v>
      </c>
      <c r="D16" s="328" t="s">
        <v>514</v>
      </c>
      <c r="E16" s="328" t="s">
        <v>515</v>
      </c>
      <c r="F16" s="333" t="s">
        <v>264</v>
      </c>
      <c r="G16" s="328" t="s">
        <v>516</v>
      </c>
      <c r="H16" s="333" t="s">
        <v>517</v>
      </c>
      <c r="I16" s="329">
        <v>1996</v>
      </c>
      <c r="J16" s="329">
        <v>757</v>
      </c>
      <c r="K16" s="392">
        <v>4</v>
      </c>
      <c r="L16" s="392"/>
      <c r="M16" s="389">
        <v>50.05</v>
      </c>
      <c r="N16" s="40"/>
    </row>
    <row r="17" spans="1:14" s="35" customFormat="1" ht="19.5" customHeight="1">
      <c r="A17" s="25">
        <v>5</v>
      </c>
      <c r="B17" s="315">
        <v>190</v>
      </c>
      <c r="C17" s="319">
        <v>8</v>
      </c>
      <c r="D17" s="316" t="s">
        <v>170</v>
      </c>
      <c r="E17" s="316" t="s">
        <v>171</v>
      </c>
      <c r="F17" s="316" t="s">
        <v>172</v>
      </c>
      <c r="G17" s="316" t="s">
        <v>513</v>
      </c>
      <c r="H17" s="332" t="s">
        <v>134</v>
      </c>
      <c r="I17" s="317">
        <v>1996</v>
      </c>
      <c r="J17" s="317">
        <v>637</v>
      </c>
      <c r="K17" s="392">
        <v>5</v>
      </c>
      <c r="L17" s="392"/>
      <c r="M17" s="389">
        <v>50.53</v>
      </c>
      <c r="N17" s="40"/>
    </row>
    <row r="18" spans="1:14" s="35" customFormat="1" ht="19.5" customHeight="1">
      <c r="A18" s="25">
        <v>6</v>
      </c>
      <c r="B18" s="315">
        <v>243</v>
      </c>
      <c r="C18" s="319">
        <v>7</v>
      </c>
      <c r="D18" s="316" t="s">
        <v>523</v>
      </c>
      <c r="E18" s="316" t="s">
        <v>524</v>
      </c>
      <c r="F18" s="316" t="s">
        <v>147</v>
      </c>
      <c r="G18" s="316" t="s">
        <v>525</v>
      </c>
      <c r="H18" s="318" t="s">
        <v>440</v>
      </c>
      <c r="I18" s="317">
        <v>1997</v>
      </c>
      <c r="J18" s="317">
        <v>3632</v>
      </c>
      <c r="K18" s="391">
        <v>6</v>
      </c>
      <c r="L18" s="392"/>
      <c r="M18" s="389">
        <v>50.82</v>
      </c>
      <c r="N18" s="40"/>
    </row>
    <row r="19" spans="1:14" ht="19.5" customHeight="1">
      <c r="A19" s="25">
        <v>7</v>
      </c>
      <c r="B19" s="315">
        <v>168</v>
      </c>
      <c r="C19" s="319">
        <v>2</v>
      </c>
      <c r="D19" s="316" t="s">
        <v>518</v>
      </c>
      <c r="E19" s="316" t="s">
        <v>97</v>
      </c>
      <c r="F19" s="316" t="s">
        <v>93</v>
      </c>
      <c r="G19" s="316" t="s">
        <v>519</v>
      </c>
      <c r="H19" s="318" t="s">
        <v>434</v>
      </c>
      <c r="I19" s="317">
        <v>1996</v>
      </c>
      <c r="J19" s="317">
        <v>1124</v>
      </c>
      <c r="K19" s="392"/>
      <c r="L19" s="392"/>
      <c r="M19" s="389"/>
      <c r="N19" s="301"/>
    </row>
    <row r="20" spans="1:14" s="31" customFormat="1" ht="19.5" customHeight="1">
      <c r="A20" s="25">
        <v>8</v>
      </c>
      <c r="B20" s="315">
        <v>281</v>
      </c>
      <c r="C20" s="319">
        <v>1</v>
      </c>
      <c r="D20" s="316" t="s">
        <v>520</v>
      </c>
      <c r="E20" s="316" t="s">
        <v>90</v>
      </c>
      <c r="F20" s="316" t="s">
        <v>93</v>
      </c>
      <c r="G20" s="316" t="s">
        <v>521</v>
      </c>
      <c r="H20" s="318" t="s">
        <v>522</v>
      </c>
      <c r="I20" s="317">
        <v>1997</v>
      </c>
      <c r="J20" s="317">
        <v>1158</v>
      </c>
      <c r="K20" s="392"/>
      <c r="L20" s="392"/>
      <c r="M20" s="389"/>
      <c r="N20" s="40"/>
    </row>
    <row r="21" spans="1:14" s="31" customFormat="1" ht="19.5" customHeight="1">
      <c r="A21" s="25">
        <v>9</v>
      </c>
      <c r="B21" s="44"/>
      <c r="C21" s="44"/>
      <c r="D21" s="36"/>
      <c r="E21" s="36"/>
      <c r="F21" s="36"/>
      <c r="G21" s="36"/>
      <c r="H21" s="36"/>
      <c r="I21" s="36"/>
      <c r="J21" s="38"/>
      <c r="K21" s="26"/>
      <c r="L21" s="32"/>
      <c r="M21" s="299"/>
      <c r="N21" s="30"/>
    </row>
    <row r="22" spans="1:14" s="31" customFormat="1" ht="19.5" customHeight="1">
      <c r="A22" s="25">
        <v>10</v>
      </c>
      <c r="B22" s="32"/>
      <c r="C22" s="32"/>
      <c r="D22" s="37"/>
      <c r="E22" s="37"/>
      <c r="F22" s="37"/>
      <c r="G22" s="36"/>
      <c r="H22" s="36"/>
      <c r="I22" s="36"/>
      <c r="J22" s="43"/>
      <c r="K22" s="32"/>
      <c r="L22" s="32"/>
      <c r="M22" s="299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299"/>
      <c r="N23" s="30"/>
    </row>
    <row r="24" spans="1:14" s="35" customFormat="1" ht="19.5" customHeight="1">
      <c r="A24" s="25">
        <v>12</v>
      </c>
      <c r="B24" s="26"/>
      <c r="C24" s="26"/>
      <c r="D24" s="293"/>
      <c r="E24" s="293"/>
      <c r="F24" s="293"/>
      <c r="G24" s="293"/>
      <c r="H24" s="293"/>
      <c r="I24" s="293"/>
      <c r="J24" s="295"/>
      <c r="K24" s="32"/>
      <c r="L24" s="26"/>
      <c r="M24" s="300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4">
      <selection activeCell="B13" sqref="B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753906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101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566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567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366</v>
      </c>
      <c r="C13" s="319"/>
      <c r="D13" s="322" t="s">
        <v>183</v>
      </c>
      <c r="E13" s="322" t="s">
        <v>184</v>
      </c>
      <c r="F13" s="322" t="s">
        <v>185</v>
      </c>
      <c r="G13" s="322" t="s">
        <v>571</v>
      </c>
      <c r="H13" s="320" t="s">
        <v>84</v>
      </c>
      <c r="I13" s="324">
        <v>1997</v>
      </c>
      <c r="J13" s="324">
        <v>1048</v>
      </c>
      <c r="K13" s="381">
        <v>1</v>
      </c>
      <c r="L13" s="385"/>
      <c r="M13" s="408" t="s">
        <v>1181</v>
      </c>
      <c r="N13" s="30"/>
    </row>
    <row r="14" spans="1:14" s="31" customFormat="1" ht="19.5" customHeight="1">
      <c r="A14" s="25">
        <v>2</v>
      </c>
      <c r="B14" s="319">
        <v>525</v>
      </c>
      <c r="C14" s="319"/>
      <c r="D14" s="320" t="s">
        <v>382</v>
      </c>
      <c r="E14" s="320" t="s">
        <v>383</v>
      </c>
      <c r="F14" s="320" t="s">
        <v>90</v>
      </c>
      <c r="G14" s="320" t="s">
        <v>384</v>
      </c>
      <c r="H14" s="320" t="s">
        <v>368</v>
      </c>
      <c r="I14" s="316">
        <v>1997</v>
      </c>
      <c r="J14" s="316">
        <v>1882</v>
      </c>
      <c r="K14" s="146">
        <v>2</v>
      </c>
      <c r="L14" s="383"/>
      <c r="M14" s="388" t="s">
        <v>1180</v>
      </c>
      <c r="N14" s="30"/>
    </row>
    <row r="15" spans="1:14" s="35" customFormat="1" ht="19.5" customHeight="1">
      <c r="A15" s="25">
        <v>3</v>
      </c>
      <c r="B15" s="319">
        <v>475</v>
      </c>
      <c r="C15" s="319"/>
      <c r="D15" s="320" t="s">
        <v>572</v>
      </c>
      <c r="E15" s="320" t="s">
        <v>573</v>
      </c>
      <c r="F15" s="320" t="s">
        <v>117</v>
      </c>
      <c r="G15" s="320" t="s">
        <v>574</v>
      </c>
      <c r="H15" s="320" t="s">
        <v>465</v>
      </c>
      <c r="I15" s="316">
        <v>1998</v>
      </c>
      <c r="J15" s="316">
        <v>1238</v>
      </c>
      <c r="K15" s="103">
        <v>3</v>
      </c>
      <c r="L15" s="103"/>
      <c r="M15" s="389" t="s">
        <v>1182</v>
      </c>
      <c r="N15" s="30"/>
    </row>
    <row r="16" spans="1:14" s="35" customFormat="1" ht="19.5" customHeight="1">
      <c r="A16" s="25">
        <v>4</v>
      </c>
      <c r="B16" s="319">
        <v>416</v>
      </c>
      <c r="C16" s="319"/>
      <c r="D16" s="320" t="s">
        <v>568</v>
      </c>
      <c r="E16" s="320" t="s">
        <v>159</v>
      </c>
      <c r="F16" s="320" t="s">
        <v>569</v>
      </c>
      <c r="G16" s="320" t="s">
        <v>570</v>
      </c>
      <c r="H16" s="320" t="s">
        <v>535</v>
      </c>
      <c r="I16" s="316">
        <v>1997</v>
      </c>
      <c r="J16" s="316">
        <v>4682</v>
      </c>
      <c r="K16" s="146">
        <v>4</v>
      </c>
      <c r="L16" s="103"/>
      <c r="M16" s="389" t="s">
        <v>1179</v>
      </c>
      <c r="N16" s="40"/>
    </row>
    <row r="17" spans="1:14" s="35" customFormat="1" ht="19.5" customHeight="1">
      <c r="A17" s="25">
        <v>5</v>
      </c>
      <c r="B17" s="319">
        <v>532</v>
      </c>
      <c r="C17" s="319"/>
      <c r="D17" s="320" t="s">
        <v>578</v>
      </c>
      <c r="E17" s="320" t="s">
        <v>579</v>
      </c>
      <c r="F17" s="320" t="s">
        <v>93</v>
      </c>
      <c r="G17" s="320" t="s">
        <v>580</v>
      </c>
      <c r="H17" s="320" t="s">
        <v>561</v>
      </c>
      <c r="I17" s="316">
        <v>1998</v>
      </c>
      <c r="J17" s="316">
        <v>381</v>
      </c>
      <c r="K17" s="103">
        <v>5</v>
      </c>
      <c r="L17" s="103"/>
      <c r="M17" s="389" t="s">
        <v>1184</v>
      </c>
      <c r="N17" s="40"/>
    </row>
    <row r="18" spans="1:14" s="35" customFormat="1" ht="19.5" customHeight="1">
      <c r="A18" s="25">
        <v>6</v>
      </c>
      <c r="B18" s="319">
        <v>376</v>
      </c>
      <c r="C18" s="319"/>
      <c r="D18" s="320" t="s">
        <v>575</v>
      </c>
      <c r="E18" s="320" t="s">
        <v>184</v>
      </c>
      <c r="F18" s="320" t="s">
        <v>92</v>
      </c>
      <c r="G18" s="320" t="s">
        <v>576</v>
      </c>
      <c r="H18" s="320" t="s">
        <v>577</v>
      </c>
      <c r="I18" s="316">
        <v>1997</v>
      </c>
      <c r="J18" s="316">
        <v>1561</v>
      </c>
      <c r="K18" s="103">
        <v>6</v>
      </c>
      <c r="L18" s="103"/>
      <c r="M18" s="389" t="s">
        <v>1183</v>
      </c>
      <c r="N18" s="40"/>
    </row>
    <row r="19" spans="1:14" ht="19.5" customHeight="1">
      <c r="A19" s="25">
        <v>7</v>
      </c>
      <c r="B19" s="319">
        <v>410</v>
      </c>
      <c r="C19" s="319"/>
      <c r="D19" s="320" t="s">
        <v>179</v>
      </c>
      <c r="E19" s="320" t="s">
        <v>180</v>
      </c>
      <c r="F19" s="320" t="s">
        <v>181</v>
      </c>
      <c r="G19" s="320" t="s">
        <v>182</v>
      </c>
      <c r="H19" s="325" t="s">
        <v>129</v>
      </c>
      <c r="I19" s="316">
        <v>1997</v>
      </c>
      <c r="J19" s="316">
        <v>5935</v>
      </c>
      <c r="K19" s="103">
        <v>7</v>
      </c>
      <c r="L19" s="103"/>
      <c r="M19" s="389" t="s">
        <v>1185</v>
      </c>
      <c r="N19" s="40"/>
    </row>
    <row r="20" spans="1:14" s="31" customFormat="1" ht="19.5" customHeight="1">
      <c r="A20" s="25">
        <v>8</v>
      </c>
      <c r="B20" s="319">
        <v>498</v>
      </c>
      <c r="C20" s="319"/>
      <c r="D20" s="320" t="s">
        <v>581</v>
      </c>
      <c r="E20" s="320" t="s">
        <v>582</v>
      </c>
      <c r="F20" s="320" t="s">
        <v>583</v>
      </c>
      <c r="G20" s="320" t="s">
        <v>584</v>
      </c>
      <c r="H20" s="320" t="s">
        <v>441</v>
      </c>
      <c r="I20" s="316">
        <v>1996</v>
      </c>
      <c r="J20" s="316"/>
      <c r="K20" s="383">
        <v>8</v>
      </c>
      <c r="L20" s="103"/>
      <c r="M20" s="389" t="s">
        <v>1186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37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293"/>
      <c r="E22" s="293"/>
      <c r="F22" s="293"/>
      <c r="G22" s="292"/>
      <c r="H22" s="292"/>
      <c r="I22" s="292"/>
      <c r="J22" s="295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69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4">
      <selection activeCell="D13" sqref="D13:M20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37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1.87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86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548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549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5">
        <v>224</v>
      </c>
      <c r="C13" s="319">
        <v>3</v>
      </c>
      <c r="D13" s="316" t="s">
        <v>550</v>
      </c>
      <c r="E13" s="316" t="s">
        <v>83</v>
      </c>
      <c r="F13" s="316" t="s">
        <v>147</v>
      </c>
      <c r="G13" s="316" t="s">
        <v>551</v>
      </c>
      <c r="H13" s="316" t="s">
        <v>423</v>
      </c>
      <c r="I13" s="317">
        <v>1996</v>
      </c>
      <c r="J13" s="317"/>
      <c r="K13" s="381">
        <v>1</v>
      </c>
      <c r="L13" s="382"/>
      <c r="M13" s="387" t="s">
        <v>1171</v>
      </c>
      <c r="N13" s="30"/>
    </row>
    <row r="14" spans="1:14" s="31" customFormat="1" ht="19.5" customHeight="1">
      <c r="A14" s="25">
        <v>2</v>
      </c>
      <c r="B14" s="315">
        <v>114</v>
      </c>
      <c r="C14" s="319">
        <v>4</v>
      </c>
      <c r="D14" s="316" t="s">
        <v>558</v>
      </c>
      <c r="E14" s="316" t="s">
        <v>559</v>
      </c>
      <c r="F14" s="316" t="s">
        <v>91</v>
      </c>
      <c r="G14" s="316" t="s">
        <v>560</v>
      </c>
      <c r="H14" s="318" t="s">
        <v>561</v>
      </c>
      <c r="I14" s="317">
        <v>1996</v>
      </c>
      <c r="J14" s="317">
        <v>223</v>
      </c>
      <c r="K14" s="103">
        <v>2</v>
      </c>
      <c r="L14" s="103"/>
      <c r="M14" s="389" t="s">
        <v>1176</v>
      </c>
      <c r="N14" s="30"/>
    </row>
    <row r="15" spans="1:14" s="35" customFormat="1" ht="19.5" customHeight="1">
      <c r="A15" s="25">
        <v>3</v>
      </c>
      <c r="B15" s="315">
        <v>157</v>
      </c>
      <c r="C15" s="319">
        <v>6</v>
      </c>
      <c r="D15" s="316" t="s">
        <v>555</v>
      </c>
      <c r="E15" s="316" t="s">
        <v>556</v>
      </c>
      <c r="F15" s="316" t="s">
        <v>92</v>
      </c>
      <c r="G15" s="316" t="s">
        <v>557</v>
      </c>
      <c r="H15" s="318" t="s">
        <v>430</v>
      </c>
      <c r="I15" s="317">
        <v>1997</v>
      </c>
      <c r="J15" s="317">
        <v>1628</v>
      </c>
      <c r="K15" s="103">
        <v>3</v>
      </c>
      <c r="L15" s="103"/>
      <c r="M15" s="389" t="s">
        <v>1175</v>
      </c>
      <c r="N15" s="30"/>
    </row>
    <row r="16" spans="1:14" s="35" customFormat="1" ht="19.5" customHeight="1">
      <c r="A16" s="25">
        <v>4</v>
      </c>
      <c r="B16" s="315">
        <v>265</v>
      </c>
      <c r="C16" s="319">
        <v>5</v>
      </c>
      <c r="D16" s="316" t="s">
        <v>190</v>
      </c>
      <c r="E16" s="316" t="s">
        <v>138</v>
      </c>
      <c r="F16" s="316" t="s">
        <v>188</v>
      </c>
      <c r="G16" s="316" t="s">
        <v>565</v>
      </c>
      <c r="H16" s="332" t="s">
        <v>134</v>
      </c>
      <c r="I16" s="317">
        <v>1998</v>
      </c>
      <c r="J16" s="317">
        <v>1404</v>
      </c>
      <c r="K16" s="146">
        <v>4</v>
      </c>
      <c r="L16" s="383"/>
      <c r="M16" s="388" t="s">
        <v>1173</v>
      </c>
      <c r="N16" s="40"/>
    </row>
    <row r="17" spans="1:14" s="35" customFormat="1" ht="19.5" customHeight="1">
      <c r="A17" s="25">
        <v>5</v>
      </c>
      <c r="B17" s="315">
        <v>123</v>
      </c>
      <c r="C17" s="319">
        <v>8</v>
      </c>
      <c r="D17" s="316" t="s">
        <v>552</v>
      </c>
      <c r="E17" s="316" t="s">
        <v>553</v>
      </c>
      <c r="F17" s="316" t="s">
        <v>554</v>
      </c>
      <c r="G17" s="316" t="s">
        <v>511</v>
      </c>
      <c r="H17" s="318" t="s">
        <v>512</v>
      </c>
      <c r="I17" s="317">
        <v>1997</v>
      </c>
      <c r="J17" s="317">
        <v>1992</v>
      </c>
      <c r="K17" s="103">
        <v>5</v>
      </c>
      <c r="L17" s="103"/>
      <c r="M17" s="389" t="s">
        <v>1174</v>
      </c>
      <c r="N17" s="40"/>
    </row>
    <row r="18" spans="1:14" s="35" customFormat="1" ht="19.5" customHeight="1">
      <c r="A18" s="25">
        <v>6</v>
      </c>
      <c r="B18" s="315">
        <v>261</v>
      </c>
      <c r="C18" s="319">
        <v>7</v>
      </c>
      <c r="D18" s="333" t="s">
        <v>564</v>
      </c>
      <c r="E18" s="333" t="s">
        <v>281</v>
      </c>
      <c r="F18" s="333" t="s">
        <v>264</v>
      </c>
      <c r="G18" s="333" t="s">
        <v>489</v>
      </c>
      <c r="H18" s="333" t="s">
        <v>490</v>
      </c>
      <c r="I18" s="334">
        <v>1997</v>
      </c>
      <c r="J18" s="334">
        <v>3335</v>
      </c>
      <c r="K18" s="383">
        <v>6</v>
      </c>
      <c r="L18" s="103"/>
      <c r="M18" s="389" t="s">
        <v>1178</v>
      </c>
      <c r="N18" s="40"/>
    </row>
    <row r="19" spans="1:14" ht="19.5" customHeight="1">
      <c r="A19" s="25">
        <v>7</v>
      </c>
      <c r="B19" s="315">
        <v>134</v>
      </c>
      <c r="C19" s="319">
        <v>2</v>
      </c>
      <c r="D19" s="324" t="s">
        <v>186</v>
      </c>
      <c r="E19" s="324" t="s">
        <v>187</v>
      </c>
      <c r="F19" s="324" t="s">
        <v>90</v>
      </c>
      <c r="G19" s="324" t="s">
        <v>177</v>
      </c>
      <c r="H19" s="318" t="s">
        <v>84</v>
      </c>
      <c r="I19" s="315">
        <v>1997</v>
      </c>
      <c r="J19" s="315">
        <v>1961</v>
      </c>
      <c r="K19" s="146">
        <v>7</v>
      </c>
      <c r="L19" s="383"/>
      <c r="M19" s="388" t="s">
        <v>1172</v>
      </c>
      <c r="N19" s="40"/>
    </row>
    <row r="20" spans="1:14" s="31" customFormat="1" ht="19.5" customHeight="1">
      <c r="A20" s="25">
        <v>8</v>
      </c>
      <c r="B20" s="315">
        <v>214</v>
      </c>
      <c r="C20" s="319">
        <v>1</v>
      </c>
      <c r="D20" s="328" t="s">
        <v>562</v>
      </c>
      <c r="E20" s="328" t="s">
        <v>92</v>
      </c>
      <c r="F20" s="333" t="s">
        <v>88</v>
      </c>
      <c r="G20" s="328" t="s">
        <v>563</v>
      </c>
      <c r="H20" s="333" t="s">
        <v>456</v>
      </c>
      <c r="I20" s="329">
        <v>1998</v>
      </c>
      <c r="J20" s="329">
        <v>6073</v>
      </c>
      <c r="K20" s="103">
        <v>8</v>
      </c>
      <c r="L20" s="103"/>
      <c r="M20" s="389" t="s">
        <v>1177</v>
      </c>
      <c r="N20" s="40"/>
    </row>
    <row r="21" spans="1:14" s="31" customFormat="1" ht="19.5" customHeight="1">
      <c r="A21" s="25">
        <v>9</v>
      </c>
      <c r="B21" s="44"/>
      <c r="C21" s="44"/>
      <c r="D21" s="36"/>
      <c r="E21" s="36"/>
      <c r="F21" s="36"/>
      <c r="G21" s="36"/>
      <c r="H21" s="36"/>
      <c r="I21" s="36"/>
      <c r="J21" s="38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69"/>
      <c r="E22" s="69"/>
      <c r="F22" s="69"/>
      <c r="G22" s="68"/>
      <c r="H22" s="68"/>
      <c r="I22" s="68"/>
      <c r="J22" s="32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37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293"/>
      <c r="E24" s="293"/>
      <c r="F24" s="293"/>
      <c r="G24" s="293"/>
      <c r="H24" s="293"/>
      <c r="I24" s="293"/>
      <c r="J24" s="295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zoomScalePageLayoutView="0" workbookViewId="0" topLeftCell="A4">
      <selection activeCell="B27" sqref="B27"/>
    </sheetView>
  </sheetViews>
  <sheetFormatPr defaultColWidth="9.00390625" defaultRowHeight="12.75"/>
  <cols>
    <col min="1" max="1" width="4.125" style="35" customWidth="1"/>
    <col min="2" max="2" width="10.125" style="63" customWidth="1"/>
    <col min="3" max="3" width="10.875" style="41" customWidth="1"/>
    <col min="4" max="4" width="21.25390625" style="41" customWidth="1"/>
    <col min="5" max="5" width="16.625" style="41" customWidth="1"/>
    <col min="6" max="6" width="17.75390625" style="41" customWidth="1"/>
    <col min="7" max="7" width="25.875" style="41" customWidth="1"/>
    <col min="8" max="8" width="20.875" style="41" customWidth="1"/>
    <col min="9" max="9" width="7.125" style="41" customWidth="1"/>
    <col min="10" max="10" width="8.875" style="41" customWidth="1"/>
    <col min="11" max="11" width="8.25390625" style="41" customWidth="1"/>
    <col min="12" max="12" width="9.00390625" style="64" customWidth="1"/>
    <col min="13" max="13" width="9.75390625" style="41" customWidth="1"/>
    <col min="14" max="14" width="22.00390625" style="41" customWidth="1"/>
    <col min="15" max="16384" width="9.125" style="41" customWidth="1"/>
  </cols>
  <sheetData>
    <row r="1" spans="1:14" s="4" customFormat="1" ht="54" customHeight="1">
      <c r="A1" s="522" t="s">
        <v>418</v>
      </c>
      <c r="B1" s="522"/>
      <c r="C1" s="522"/>
      <c r="D1" s="52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39" customHeight="1">
      <c r="A2" s="507" t="s">
        <v>1</v>
      </c>
      <c r="B2" s="507"/>
      <c r="C2" s="507"/>
      <c r="D2" s="507"/>
      <c r="E2" s="2"/>
      <c r="F2" s="2"/>
      <c r="G2" s="2"/>
      <c r="H2" s="344" t="s">
        <v>420</v>
      </c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14" t="s">
        <v>106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08" t="s">
        <v>3</v>
      </c>
      <c r="E5" s="509"/>
      <c r="F5" s="509"/>
      <c r="G5" s="509"/>
      <c r="H5" s="509"/>
      <c r="I5" s="509"/>
      <c r="J5" s="509"/>
      <c r="K5" s="509"/>
      <c r="L5" s="509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308" t="s">
        <v>140</v>
      </c>
      <c r="B7" s="309"/>
      <c r="C7" s="309"/>
      <c r="D7" s="309"/>
      <c r="E7" s="309"/>
      <c r="F7" s="309"/>
      <c r="G7" s="163" t="s">
        <v>419</v>
      </c>
      <c r="H7" s="163"/>
      <c r="I7" s="163"/>
      <c r="J7" s="163"/>
      <c r="K7" s="163"/>
      <c r="L7" s="163"/>
      <c r="M7" s="163"/>
      <c r="N7" s="311" t="s">
        <v>411</v>
      </c>
    </row>
    <row r="8" spans="1:15" s="21" customFormat="1" ht="21" customHeight="1" thickBot="1">
      <c r="A8" s="512" t="s">
        <v>616</v>
      </c>
      <c r="B8" s="528"/>
      <c r="C8" s="528"/>
      <c r="D8" s="528"/>
      <c r="E8" s="528"/>
      <c r="F8" s="18"/>
      <c r="G8" s="513" t="s">
        <v>416</v>
      </c>
      <c r="H8" s="513"/>
      <c r="I8" s="513"/>
      <c r="J8" s="513"/>
      <c r="K8" s="513"/>
      <c r="L8" s="513"/>
      <c r="M8" s="513"/>
      <c r="N8" s="312" t="s">
        <v>617</v>
      </c>
      <c r="O8" s="20"/>
    </row>
    <row r="9" spans="1:15" s="21" customFormat="1" ht="21" customHeight="1" thickBot="1">
      <c r="A9" s="310" t="s">
        <v>413</v>
      </c>
      <c r="B9" s="163"/>
      <c r="C9" s="163"/>
      <c r="D9" s="163"/>
      <c r="E9" s="163"/>
      <c r="F9" s="163"/>
      <c r="G9" s="163" t="s">
        <v>414</v>
      </c>
      <c r="H9" s="163"/>
      <c r="I9" s="163"/>
      <c r="J9" s="163"/>
      <c r="K9" s="163"/>
      <c r="L9" s="163"/>
      <c r="M9" s="163"/>
      <c r="N9" s="312"/>
      <c r="O9" s="20"/>
    </row>
    <row r="10" spans="1:14" s="21" customFormat="1" ht="21" customHeight="1" thickBot="1">
      <c r="A10" s="512" t="s">
        <v>415</v>
      </c>
      <c r="B10" s="513"/>
      <c r="C10" s="513"/>
      <c r="D10" s="513"/>
      <c r="E10" s="513"/>
      <c r="F10" s="163"/>
      <c r="G10" s="513" t="s">
        <v>227</v>
      </c>
      <c r="H10" s="513"/>
      <c r="I10" s="513"/>
      <c r="J10" s="513"/>
      <c r="K10" s="513"/>
      <c r="L10" s="513"/>
      <c r="M10" s="513"/>
      <c r="N10" s="313" t="s">
        <v>228</v>
      </c>
    </row>
    <row r="11" spans="1:14" s="4" customFormat="1" ht="15" customHeight="1" thickBot="1">
      <c r="A11" s="520" t="s">
        <v>7</v>
      </c>
      <c r="B11" s="510" t="s">
        <v>8</v>
      </c>
      <c r="C11" s="510" t="s">
        <v>9</v>
      </c>
      <c r="D11" s="510" t="s">
        <v>10</v>
      </c>
      <c r="E11" s="510" t="s">
        <v>11</v>
      </c>
      <c r="F11" s="510" t="s">
        <v>12</v>
      </c>
      <c r="G11" s="510" t="s">
        <v>13</v>
      </c>
      <c r="H11" s="510" t="s">
        <v>14</v>
      </c>
      <c r="I11" s="517" t="s">
        <v>15</v>
      </c>
      <c r="J11" s="517" t="s">
        <v>16</v>
      </c>
      <c r="K11" s="510" t="s">
        <v>17</v>
      </c>
      <c r="L11" s="515" t="s">
        <v>18</v>
      </c>
      <c r="M11" s="516"/>
      <c r="N11" s="526" t="s">
        <v>19</v>
      </c>
    </row>
    <row r="12" spans="1:14" s="4" customFormat="1" ht="15" customHeight="1" thickBot="1">
      <c r="A12" s="521"/>
      <c r="B12" s="511"/>
      <c r="C12" s="514"/>
      <c r="D12" s="514"/>
      <c r="E12" s="514"/>
      <c r="F12" s="511"/>
      <c r="G12" s="514"/>
      <c r="H12" s="511"/>
      <c r="I12" s="518"/>
      <c r="J12" s="518"/>
      <c r="K12" s="514"/>
      <c r="L12" s="24" t="s">
        <v>20</v>
      </c>
      <c r="M12" s="24" t="s">
        <v>21</v>
      </c>
      <c r="N12" s="527"/>
    </row>
    <row r="13" spans="1:14" s="31" customFormat="1" ht="19.5" customHeight="1">
      <c r="A13" s="25">
        <v>1</v>
      </c>
      <c r="B13" s="319">
        <v>556</v>
      </c>
      <c r="C13" s="319"/>
      <c r="D13" s="320" t="s">
        <v>601</v>
      </c>
      <c r="E13" s="320" t="s">
        <v>602</v>
      </c>
      <c r="F13" s="320" t="s">
        <v>93</v>
      </c>
      <c r="G13" s="320" t="s">
        <v>603</v>
      </c>
      <c r="H13" s="325" t="s">
        <v>440</v>
      </c>
      <c r="I13" s="316">
        <v>1997</v>
      </c>
      <c r="J13" s="316">
        <v>2360</v>
      </c>
      <c r="K13" s="381">
        <v>1</v>
      </c>
      <c r="L13" s="382"/>
      <c r="M13" s="387" t="s">
        <v>1209</v>
      </c>
      <c r="N13" s="30"/>
    </row>
    <row r="14" spans="1:14" s="31" customFormat="1" ht="19.5" customHeight="1">
      <c r="A14" s="25">
        <v>2</v>
      </c>
      <c r="B14" s="319">
        <v>549</v>
      </c>
      <c r="C14" s="319"/>
      <c r="D14" s="320" t="s">
        <v>604</v>
      </c>
      <c r="E14" s="320" t="s">
        <v>605</v>
      </c>
      <c r="F14" s="320"/>
      <c r="G14" s="320"/>
      <c r="H14" s="325" t="s">
        <v>606</v>
      </c>
      <c r="I14" s="316">
        <v>1996</v>
      </c>
      <c r="J14" s="316"/>
      <c r="K14" s="146">
        <v>2</v>
      </c>
      <c r="L14" s="383"/>
      <c r="M14" s="388" t="s">
        <v>1210</v>
      </c>
      <c r="N14" s="30"/>
    </row>
    <row r="15" spans="1:14" s="35" customFormat="1" ht="19.5" customHeight="1">
      <c r="A15" s="25">
        <v>3</v>
      </c>
      <c r="B15" s="319">
        <v>472</v>
      </c>
      <c r="C15" s="319"/>
      <c r="D15" s="320" t="s">
        <v>607</v>
      </c>
      <c r="E15" s="320" t="s">
        <v>608</v>
      </c>
      <c r="F15" s="320" t="s">
        <v>609</v>
      </c>
      <c r="G15" s="320" t="s">
        <v>610</v>
      </c>
      <c r="H15" s="325" t="s">
        <v>517</v>
      </c>
      <c r="I15" s="316">
        <v>1998</v>
      </c>
      <c r="J15" s="316"/>
      <c r="K15" s="103">
        <v>3</v>
      </c>
      <c r="L15" s="103"/>
      <c r="M15" s="389" t="s">
        <v>1213</v>
      </c>
      <c r="N15" s="30"/>
    </row>
    <row r="16" spans="1:14" s="35" customFormat="1" ht="19.5" customHeight="1">
      <c r="A16" s="25">
        <v>4</v>
      </c>
      <c r="B16" s="319">
        <v>398</v>
      </c>
      <c r="C16" s="319"/>
      <c r="D16" s="320" t="s">
        <v>192</v>
      </c>
      <c r="E16" s="320" t="s">
        <v>193</v>
      </c>
      <c r="F16" s="320" t="s">
        <v>135</v>
      </c>
      <c r="G16" s="320" t="s">
        <v>194</v>
      </c>
      <c r="H16" s="325" t="s">
        <v>121</v>
      </c>
      <c r="I16" s="316" t="s">
        <v>178</v>
      </c>
      <c r="J16" s="316">
        <v>2229</v>
      </c>
      <c r="K16" s="103">
        <v>4</v>
      </c>
      <c r="L16" s="103"/>
      <c r="M16" s="389" t="s">
        <v>1212</v>
      </c>
      <c r="N16" s="40"/>
    </row>
    <row r="17" spans="1:14" s="35" customFormat="1" ht="19.5" customHeight="1">
      <c r="A17" s="25">
        <v>5</v>
      </c>
      <c r="B17" s="319">
        <v>526</v>
      </c>
      <c r="C17" s="319"/>
      <c r="D17" s="320" t="s">
        <v>385</v>
      </c>
      <c r="E17" s="320" t="s">
        <v>386</v>
      </c>
      <c r="F17" s="320" t="s">
        <v>117</v>
      </c>
      <c r="G17" s="320" t="s">
        <v>387</v>
      </c>
      <c r="H17" s="320" t="s">
        <v>368</v>
      </c>
      <c r="I17" s="316">
        <v>1997</v>
      </c>
      <c r="J17" s="316">
        <v>5223</v>
      </c>
      <c r="K17" s="146">
        <v>5</v>
      </c>
      <c r="L17" s="383"/>
      <c r="M17" s="388" t="s">
        <v>1211</v>
      </c>
      <c r="N17" s="40"/>
    </row>
    <row r="18" spans="1:14" s="35" customFormat="1" ht="19.5" customHeight="1">
      <c r="A18" s="25">
        <v>6</v>
      </c>
      <c r="B18" s="319">
        <v>499</v>
      </c>
      <c r="C18" s="319"/>
      <c r="D18" s="320" t="s">
        <v>613</v>
      </c>
      <c r="E18" s="320" t="s">
        <v>614</v>
      </c>
      <c r="F18" s="320" t="s">
        <v>283</v>
      </c>
      <c r="G18" s="320" t="s">
        <v>615</v>
      </c>
      <c r="H18" s="320" t="s">
        <v>441</v>
      </c>
      <c r="I18" s="316">
        <v>1996</v>
      </c>
      <c r="J18" s="316"/>
      <c r="K18" s="383">
        <v>6</v>
      </c>
      <c r="L18" s="103"/>
      <c r="M18" s="389" t="s">
        <v>1216</v>
      </c>
      <c r="N18" s="40"/>
    </row>
    <row r="19" spans="1:14" ht="19.5" customHeight="1">
      <c r="A19" s="25">
        <v>7</v>
      </c>
      <c r="B19" s="319">
        <v>383</v>
      </c>
      <c r="C19" s="319"/>
      <c r="D19" s="320" t="s">
        <v>611</v>
      </c>
      <c r="E19" s="320" t="s">
        <v>159</v>
      </c>
      <c r="F19" s="320" t="s">
        <v>85</v>
      </c>
      <c r="G19" s="320" t="s">
        <v>612</v>
      </c>
      <c r="H19" s="325" t="s">
        <v>456</v>
      </c>
      <c r="I19" s="316" t="s">
        <v>178</v>
      </c>
      <c r="J19" s="316">
        <v>6692</v>
      </c>
      <c r="K19" s="103">
        <v>7</v>
      </c>
      <c r="L19" s="103"/>
      <c r="M19" s="389" t="s">
        <v>1214</v>
      </c>
      <c r="N19" s="40"/>
    </row>
    <row r="20" spans="1:14" s="31" customFormat="1" ht="19.5" customHeight="1">
      <c r="A20" s="25">
        <v>8</v>
      </c>
      <c r="B20" s="319">
        <v>351</v>
      </c>
      <c r="C20" s="319"/>
      <c r="D20" s="320" t="s">
        <v>195</v>
      </c>
      <c r="E20" s="320" t="s">
        <v>159</v>
      </c>
      <c r="F20" s="320" t="s">
        <v>83</v>
      </c>
      <c r="G20" s="320" t="s">
        <v>196</v>
      </c>
      <c r="H20" s="325" t="s">
        <v>131</v>
      </c>
      <c r="I20" s="316">
        <v>1997</v>
      </c>
      <c r="J20" s="316">
        <v>1634</v>
      </c>
      <c r="K20" s="103">
        <v>8</v>
      </c>
      <c r="L20" s="103"/>
      <c r="M20" s="389" t="s">
        <v>1215</v>
      </c>
      <c r="N20" s="40"/>
    </row>
    <row r="21" spans="1:14" s="31" customFormat="1" ht="19.5" customHeight="1">
      <c r="A21" s="25">
        <v>9</v>
      </c>
      <c r="B21" s="44"/>
      <c r="C21" s="44"/>
      <c r="D21" s="68"/>
      <c r="E21" s="68"/>
      <c r="F21" s="37"/>
      <c r="G21" s="68"/>
      <c r="H21" s="68"/>
      <c r="I21" s="68"/>
      <c r="J21" s="26"/>
      <c r="K21" s="26"/>
      <c r="L21" s="32"/>
      <c r="M21" s="34"/>
      <c r="N21" s="30"/>
    </row>
    <row r="22" spans="1:14" s="31" customFormat="1" ht="19.5" customHeight="1">
      <c r="A22" s="25">
        <v>10</v>
      </c>
      <c r="B22" s="32"/>
      <c r="C22" s="32"/>
      <c r="D22" s="296"/>
      <c r="E22" s="296"/>
      <c r="F22" s="296"/>
      <c r="G22" s="297"/>
      <c r="H22" s="297"/>
      <c r="I22" s="297"/>
      <c r="J22" s="298"/>
      <c r="K22" s="32"/>
      <c r="L22" s="32"/>
      <c r="M22" s="34"/>
      <c r="N22" s="30"/>
    </row>
    <row r="23" spans="1:14" s="31" customFormat="1" ht="19.5" customHeight="1">
      <c r="A23" s="25">
        <v>11</v>
      </c>
      <c r="B23" s="32"/>
      <c r="C23" s="32"/>
      <c r="D23" s="69"/>
      <c r="E23" s="69"/>
      <c r="F23" s="69"/>
      <c r="G23" s="68"/>
      <c r="H23" s="68"/>
      <c r="I23" s="68"/>
      <c r="J23" s="32"/>
      <c r="K23" s="32"/>
      <c r="L23" s="32"/>
      <c r="M23" s="34"/>
      <c r="N23" s="30"/>
    </row>
    <row r="24" spans="1:14" s="35" customFormat="1" ht="19.5" customHeight="1">
      <c r="A24" s="25">
        <v>12</v>
      </c>
      <c r="B24" s="26"/>
      <c r="C24" s="26"/>
      <c r="D24" s="69"/>
      <c r="E24" s="69"/>
      <c r="F24" s="69"/>
      <c r="G24" s="69"/>
      <c r="H24" s="69"/>
      <c r="I24" s="69"/>
      <c r="J24" s="32"/>
      <c r="K24" s="32"/>
      <c r="L24" s="26"/>
      <c r="M24" s="39"/>
      <c r="N24" s="40"/>
    </row>
    <row r="25" spans="1:14" ht="19.5" customHeight="1">
      <c r="A25" s="25">
        <v>13</v>
      </c>
      <c r="B25" s="32"/>
      <c r="C25" s="32"/>
      <c r="D25" s="68"/>
      <c r="E25" s="68"/>
      <c r="F25" s="68"/>
      <c r="G25" s="68"/>
      <c r="H25" s="68"/>
      <c r="I25" s="68"/>
      <c r="J25" s="26"/>
      <c r="K25" s="26"/>
      <c r="L25" s="32"/>
      <c r="M25" s="34"/>
      <c r="N25" s="30"/>
    </row>
    <row r="26" spans="1:14" ht="19.5" customHeight="1">
      <c r="A26" s="25">
        <v>14</v>
      </c>
      <c r="B26" s="26"/>
      <c r="C26" s="26"/>
      <c r="D26" s="32"/>
      <c r="E26" s="32"/>
      <c r="F26" s="32"/>
      <c r="G26" s="32"/>
      <c r="H26" s="69"/>
      <c r="I26" s="69"/>
      <c r="J26" s="32"/>
      <c r="K26" s="32"/>
      <c r="L26" s="26"/>
      <c r="M26" s="39"/>
      <c r="N26" s="40"/>
    </row>
    <row r="27" spans="1:14" s="35" customFormat="1" ht="19.5" customHeight="1">
      <c r="A27" s="25">
        <v>15</v>
      </c>
      <c r="B27" s="42"/>
      <c r="C27" s="42"/>
      <c r="D27" s="48"/>
      <c r="E27" s="48"/>
      <c r="F27" s="48"/>
      <c r="G27" s="48"/>
      <c r="H27" s="48"/>
      <c r="I27" s="48"/>
      <c r="J27" s="42"/>
      <c r="K27" s="42"/>
      <c r="L27" s="42"/>
      <c r="M27" s="45"/>
      <c r="N27" s="46"/>
    </row>
    <row r="28" spans="1:14" ht="19.5" customHeight="1">
      <c r="A28" s="25">
        <v>16</v>
      </c>
      <c r="B28" s="42"/>
      <c r="C28" s="42"/>
      <c r="D28" s="47"/>
      <c r="E28" s="47"/>
      <c r="F28" s="47"/>
      <c r="G28" s="48"/>
      <c r="H28" s="48"/>
      <c r="I28" s="48"/>
      <c r="J28" s="44"/>
      <c r="K28" s="44"/>
      <c r="L28" s="42"/>
      <c r="M28" s="45"/>
      <c r="N28" s="46"/>
    </row>
    <row r="29" spans="1:15" s="4" customFormat="1" ht="16.5" customHeight="1">
      <c r="A29" s="51"/>
      <c r="B29" s="52" t="s">
        <v>22</v>
      </c>
      <c r="C29" s="53"/>
      <c r="D29" s="53"/>
      <c r="E29" s="53"/>
      <c r="F29" s="53"/>
      <c r="G29" s="52" t="s">
        <v>23</v>
      </c>
      <c r="H29" s="52"/>
      <c r="I29" s="53"/>
      <c r="J29" s="54"/>
      <c r="K29" s="55" t="s">
        <v>24</v>
      </c>
      <c r="L29" s="56"/>
      <c r="M29" s="57"/>
      <c r="N29" s="58"/>
      <c r="O29" s="59"/>
    </row>
    <row r="30" spans="1:15" s="4" customFormat="1" ht="19.5" customHeight="1">
      <c r="A30" s="51"/>
      <c r="B30" s="51"/>
      <c r="C30" s="53"/>
      <c r="D30" s="53"/>
      <c r="E30" s="53"/>
      <c r="F30" s="53"/>
      <c r="G30" s="53"/>
      <c r="H30" s="53"/>
      <c r="I30" s="53"/>
      <c r="J30" s="51"/>
      <c r="K30" s="51"/>
      <c r="L30" s="51"/>
      <c r="M30" s="524" t="s">
        <v>25</v>
      </c>
      <c r="N30" s="524"/>
      <c r="O30" s="59"/>
    </row>
    <row r="31" spans="1:15" s="4" customFormat="1" ht="19.5" customHeight="1">
      <c r="A31" s="51"/>
      <c r="B31" s="51"/>
      <c r="C31" s="53"/>
      <c r="D31" s="53"/>
      <c r="E31" s="53"/>
      <c r="F31" s="53"/>
      <c r="G31" s="53"/>
      <c r="H31" s="53"/>
      <c r="I31" s="53"/>
      <c r="J31" s="51"/>
      <c r="K31" s="51"/>
      <c r="L31" s="51"/>
      <c r="M31" s="524"/>
      <c r="N31" s="524"/>
      <c r="O31" s="59"/>
    </row>
    <row r="32" spans="1:15" s="4" customFormat="1" ht="19.5" customHeight="1">
      <c r="A32" s="524" t="s">
        <v>26</v>
      </c>
      <c r="B32" s="524"/>
      <c r="C32" s="524"/>
      <c r="D32" s="60"/>
      <c r="E32" s="60"/>
      <c r="F32" s="60"/>
      <c r="G32" s="51" t="s">
        <v>26</v>
      </c>
      <c r="H32" s="51"/>
      <c r="I32" s="58"/>
      <c r="J32" s="60"/>
      <c r="K32" s="60"/>
      <c r="L32" s="60"/>
      <c r="M32" s="524" t="s">
        <v>25</v>
      </c>
      <c r="N32" s="524"/>
      <c r="O32" s="59"/>
    </row>
    <row r="33" spans="1:15" s="4" customFormat="1" ht="19.5" customHeight="1">
      <c r="A33" s="519" t="s">
        <v>27</v>
      </c>
      <c r="B33" s="519"/>
      <c r="C33" s="519"/>
      <c r="D33" s="60"/>
      <c r="E33" s="60"/>
      <c r="F33" s="60"/>
      <c r="G33" s="51" t="s">
        <v>28</v>
      </c>
      <c r="H33" s="51"/>
      <c r="I33" s="58"/>
      <c r="J33" s="60"/>
      <c r="K33" s="60"/>
      <c r="L33" s="60"/>
      <c r="M33" s="51"/>
      <c r="N33" s="58"/>
      <c r="O33" s="59"/>
    </row>
    <row r="34" spans="1:15" s="4" customFormat="1" ht="19.5" customHeight="1">
      <c r="A34" s="523" t="s">
        <v>29</v>
      </c>
      <c r="B34" s="523"/>
      <c r="C34" s="61" t="s">
        <v>30</v>
      </c>
      <c r="D34" s="60"/>
      <c r="E34" s="60"/>
      <c r="F34" s="60"/>
      <c r="G34" s="51"/>
      <c r="H34" s="51"/>
      <c r="I34" s="58"/>
      <c r="J34" s="60"/>
      <c r="K34" s="60"/>
      <c r="L34" s="60"/>
      <c r="M34" s="524" t="s">
        <v>25</v>
      </c>
      <c r="N34" s="524"/>
      <c r="O34" s="59"/>
    </row>
    <row r="35" spans="1:15" s="4" customFormat="1" ht="19.5" customHeight="1">
      <c r="A35" s="525" t="s">
        <v>31</v>
      </c>
      <c r="B35" s="525"/>
      <c r="C35" s="61" t="s">
        <v>30</v>
      </c>
      <c r="D35" s="60"/>
      <c r="E35" s="60"/>
      <c r="F35" s="60"/>
      <c r="G35" s="51"/>
      <c r="H35" s="51"/>
      <c r="I35" s="58"/>
      <c r="J35" s="60"/>
      <c r="K35" s="60"/>
      <c r="L35" s="60"/>
      <c r="M35" s="51"/>
      <c r="N35" s="58" t="s">
        <v>28</v>
      </c>
      <c r="O35" s="59"/>
    </row>
    <row r="36" spans="1:15" s="4" customFormat="1" ht="19.5" customHeight="1">
      <c r="A36" s="525" t="s">
        <v>32</v>
      </c>
      <c r="B36" s="525"/>
      <c r="C36" s="61" t="s">
        <v>30</v>
      </c>
      <c r="D36" s="60"/>
      <c r="E36" s="60"/>
      <c r="F36" s="60"/>
      <c r="G36" s="51"/>
      <c r="H36" s="51"/>
      <c r="I36" s="58"/>
      <c r="J36" s="60"/>
      <c r="K36" s="60"/>
      <c r="L36" s="60"/>
      <c r="M36" s="51"/>
      <c r="N36" s="62" t="s">
        <v>0</v>
      </c>
      <c r="O36" s="59"/>
    </row>
  </sheetData>
  <sheetProtection/>
  <mergeCells count="29">
    <mergeCell ref="A1:D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2:D2"/>
    <mergeCell ref="D5:L5"/>
    <mergeCell ref="A10:E10"/>
    <mergeCell ref="G10:M10"/>
    <mergeCell ref="K11:K12"/>
    <mergeCell ref="L11:M11"/>
    <mergeCell ref="A8:E8"/>
    <mergeCell ref="G8:M8"/>
    <mergeCell ref="J11:J1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2014-05-07T08:15:00Z</cp:lastPrinted>
  <dcterms:created xsi:type="dcterms:W3CDTF">2014-03-14T08:18:51Z</dcterms:created>
  <dcterms:modified xsi:type="dcterms:W3CDTF">2014-05-07T12:10:48Z</dcterms:modified>
  <cp:category/>
  <cp:version/>
  <cp:contentType/>
  <cp:contentStatus/>
</cp:coreProperties>
</file>