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tabRatio="939" firstSheet="27" activeTab="36"/>
  </bookViews>
  <sheets>
    <sheet name="100 Κ" sheetId="1" r:id="rId1"/>
    <sheet name="100 Α" sheetId="2" r:id="rId2"/>
    <sheet name="200 Κ" sheetId="3" r:id="rId3"/>
    <sheet name="200 Α" sheetId="4" r:id="rId4"/>
    <sheet name="400 Κ" sheetId="5" r:id="rId5"/>
    <sheet name="400 Α" sheetId="6" r:id="rId6"/>
    <sheet name="800 Κ" sheetId="7" r:id="rId7"/>
    <sheet name="800 Α" sheetId="8" r:id="rId8"/>
    <sheet name="1500 Κ" sheetId="9" r:id="rId9"/>
    <sheet name="1500 Α" sheetId="10" r:id="rId10"/>
    <sheet name="3000 Α" sheetId="11" r:id="rId11"/>
    <sheet name="100 ΕΜΠ Κ" sheetId="12" r:id="rId12"/>
    <sheet name="110 ΕΜΠ Α" sheetId="13" r:id="rId13"/>
    <sheet name="400 ΕΜΠ Κ" sheetId="14" r:id="rId14"/>
    <sheet name="400 ΕΜΠ Α" sheetId="15" r:id="rId15"/>
    <sheet name="2000 Φ. Ε. Α" sheetId="16" r:id="rId16"/>
    <sheet name="ΜΗΚΟΣ Κ" sheetId="17" r:id="rId17"/>
    <sheet name="ΜΗΚΟΣ Α" sheetId="18" r:id="rId18"/>
    <sheet name="ΤΡΙΠΛΟΥΝ Κ" sheetId="19" r:id="rId19"/>
    <sheet name="ΤΡΙΠΛΟΥΝ Α" sheetId="20" r:id="rId20"/>
    <sheet name="ΥΨΟΣ Κ" sheetId="21" r:id="rId21"/>
    <sheet name="ΥΨΟΣ Κ (2)" sheetId="22" r:id="rId22"/>
    <sheet name="ΥΨΟΣ Α" sheetId="23" r:id="rId23"/>
    <sheet name="ΥΨΟΣ Α (2)" sheetId="24" r:id="rId24"/>
    <sheet name="ΕΠΙ ΚΟΝΤΩ Κ" sheetId="25" r:id="rId25"/>
    <sheet name="ΕΠΙ ΚΟΝΤΩ Κ (2)" sheetId="26" r:id="rId26"/>
    <sheet name="ΕΠΙ ΚΟΝΤΩ Α" sheetId="27" r:id="rId27"/>
    <sheet name="ΕΠΙ ΚΟΝΤΩ Α (2)" sheetId="28" r:id="rId28"/>
    <sheet name="ΣΦΑΙΡΟΒΟΛΙΑ Κ" sheetId="29" r:id="rId29"/>
    <sheet name="ΣΦΑΙΡΟΒΟΛΙΑ Α" sheetId="30" r:id="rId30"/>
    <sheet name="ΔΙΣΚΟΒΟΛΙΑ Κ" sheetId="31" r:id="rId31"/>
    <sheet name="ΔΙΣΚΟΒΟΛΙΑ Α" sheetId="32" r:id="rId32"/>
    <sheet name="ΑΚΟΝΤΙΣΜΟΣ Κ" sheetId="33" r:id="rId33"/>
    <sheet name="ΑΚΟΝΤΙΣΜΟΣ Α" sheetId="34" r:id="rId34"/>
    <sheet name="ΣΦΥΡΟΒΟΛΙΑ Κ" sheetId="35" r:id="rId35"/>
    <sheet name="ΣΦΥΡΟΒΟΛΙΑ Α" sheetId="36" r:id="rId36"/>
    <sheet name="ΕΠΤΑΘΛΟ" sheetId="37" r:id="rId37"/>
    <sheet name="ΔΕΚΑΘΛΟ" sheetId="38" r:id="rId38"/>
  </sheets>
  <externalReferences>
    <externalReference r:id="rId41"/>
  </externalReferences>
  <definedNames>
    <definedName name="_xlnm.Print_Area" localSheetId="37">'ΔΕΚΑΘΛΟ'!$A$1:$AG$32</definedName>
    <definedName name="_xlnm.Print_Area" localSheetId="36">'ΕΠΤΑΘΛΟ'!$A$1:$AB$36</definedName>
  </definedNames>
  <calcPr calcMode="manual" fullCalcOnLoad="1"/>
</workbook>
</file>

<file path=xl/sharedStrings.xml><?xml version="1.0" encoding="utf-8"?>
<sst xmlns="http://schemas.openxmlformats.org/spreadsheetml/2006/main" count="3267" uniqueCount="795">
  <si>
    <t>ΦΥΛΛΟ: 1 ΑΠΟ 1</t>
  </si>
  <si>
    <t>ΕΝΙΑΙΟΣ ΔΙΟΙΚΗΤΙΚΟΣ ΤΟΜΕΑΣ ΠΡΩΤΟΒΑΘΜΙΑΣ ΚΑΙ ΔΕΥΤΕΡΟΒΑΘΜΙΑΣ ΕΚΠΑΙΔΕΥΣΗΣ                                         ΔΙΕΥΘΥΝΣΗ ΦΥΣΙΚΗΣ ΑΓΩΓΗΣ</t>
  </si>
  <si>
    <t>Π Ι Ν Α Κ Ι Ο    Δ Ρ Ο Μ Ω Ν</t>
  </si>
  <si>
    <t>100 ΚΟΡΙΤΣΙΑ</t>
  </si>
  <si>
    <t xml:space="preserve"> Α' ΦΑΣΗ                                         Β΄ ΦΑΣΗ                                   Γ΄ ΦΑΣΗ (ΤΕΛΙΚΗ)</t>
  </si>
  <si>
    <t xml:space="preserve">ΟΡΙΟ ΓΙΑ Γ΄ ΦΑΣΗ: 12΄΄94
</t>
  </si>
  <si>
    <t>ΟΡΓΑΝΩΤΗΣ : Ο.Ε.Σ.Α. Δ. ΚΑΣΤΟΡΙΑΣ</t>
  </si>
  <si>
    <t>ΑΓΩΝΑΣ : ΣΧΟΛΙΚΟΙ ΑΓΩΝΕΣ ΚΛΑΣΣΙΚΟΥ ΑΘΛΗΤΙΣΜΟΥ ΛΥΚΕΙΩΝ</t>
  </si>
  <si>
    <t>Β'  ΦΑΣΗ</t>
  </si>
  <si>
    <t>ΑΓΩΝΙΣΜΑ :   100 μ. ΚΟΡΙΤΣΙΩΝ</t>
  </si>
  <si>
    <t>ΗΜΕΡ/ΝΙΑ ΤΕΛΕΣΗΣ : 04-04-2017</t>
  </si>
  <si>
    <t>ΩΡΑ : 13:50</t>
  </si>
  <si>
    <t>ΣΤΑΔΙΟ : Δ.Α.Κ. ΑΡΓΟΥΣ ΟΡΕΣΤΙΚΟΥ</t>
  </si>
  <si>
    <t>ΠΟΛΗ ΤΕΛΕΣΗΣ : ΑΡΓΟΣ ΟΡΕΣΤΙΚΟ</t>
  </si>
  <si>
    <t>ΣΤΙΒΟΣ : ΤΑΡΤΑΝ</t>
  </si>
  <si>
    <t>ΧΡΟΜΕΤΡΗΣΗ : ΦΩΤΟ ΦΙΝΙΣ</t>
  </si>
  <si>
    <t>ΑΝΕΜΟΜΕΤΡΟ : ΝΑΙ</t>
  </si>
  <si>
    <t>Α/Α</t>
  </si>
  <si>
    <t>ΑΡΙΘΜΟΣ ΜΑΘ.</t>
  </si>
  <si>
    <t>ΣΕΙΡΑ -ΔΙΑΔΡΟΜΟΣ</t>
  </si>
  <si>
    <t>ΕΠΩΝΥΜΟ</t>
  </si>
  <si>
    <t>ΟΝΟΜΑ</t>
  </si>
  <si>
    <t>ΠΑΤΡΩΝΥΜΟ</t>
  </si>
  <si>
    <t>ΣΧΟΛΕΙΟ</t>
  </si>
  <si>
    <t>ΔΙΕΥΘΥΝΣΗ Δ.Ε.</t>
  </si>
  <si>
    <t>ΕΤΟΣ ΓΕΝ.</t>
  </si>
  <si>
    <t>ΑΡΙΘΜΟΣ  ΜΗΤΡΩΟΥ</t>
  </si>
  <si>
    <t>ΣΕΙΡΑ ΑΦΙΞΕΩΣ</t>
  </si>
  <si>
    <t>ΕΠΙΔΟΣΗ</t>
  </si>
  <si>
    <t>ΠΑΡΑΤΗΡΗΣΕΙΣ</t>
  </si>
  <si>
    <t>Χρ. Χειρός</t>
  </si>
  <si>
    <t>Χρ. Φωτ.Φ</t>
  </si>
  <si>
    <t xml:space="preserve">ΚΑΜΠΕΡΗ </t>
  </si>
  <si>
    <t>ΑΝΝΑ</t>
  </si>
  <si>
    <t>ΝΕΣΤΟΡΑΣ</t>
  </si>
  <si>
    <t>5ο ΓΕ.Λ. ΙΩΑΝΝΙΝΩΝ</t>
  </si>
  <si>
    <t>ΙΩΑΝΝΙΝΩΝ</t>
  </si>
  <si>
    <t>1η</t>
  </si>
  <si>
    <t>12''70</t>
  </si>
  <si>
    <t>12''92</t>
  </si>
  <si>
    <t>ΚΑΣΦΙΚΗ</t>
  </si>
  <si>
    <t xml:space="preserve">ΑΛΕΞΑΝΔΡΑ           </t>
  </si>
  <si>
    <t>ΙΩΑΝΝΗΣ</t>
  </si>
  <si>
    <t>3ο ΓΕ.Λ. ΚΕΡΚΥΡΑΣ</t>
  </si>
  <si>
    <t>ΚΕΡΚΥΡΑΣ</t>
  </si>
  <si>
    <t>3η</t>
  </si>
  <si>
    <t>13''54</t>
  </si>
  <si>
    <t>13''71</t>
  </si>
  <si>
    <t xml:space="preserve">ΝΟΥΣΗ </t>
  </si>
  <si>
    <t>ΣΤΑΜΑΤΙΑ</t>
  </si>
  <si>
    <t>ΓΕΩΡΓΙΟΣ</t>
  </si>
  <si>
    <t>1ο ΓΕ.Λ. ΗΓΟΥΜΕΝΙΤΣΑΣ</t>
  </si>
  <si>
    <t>ΘΕΣΠΡΩΤΙΑΣ</t>
  </si>
  <si>
    <t>2η</t>
  </si>
  <si>
    <t>12''85</t>
  </si>
  <si>
    <t>13''15</t>
  </si>
  <si>
    <t>ΒΟΛΟΥ</t>
  </si>
  <si>
    <t>ΕΛΕΥΘΕΡΙΑ</t>
  </si>
  <si>
    <t>4η</t>
  </si>
  <si>
    <t>13''57</t>
  </si>
  <si>
    <t>13''74</t>
  </si>
  <si>
    <t>Ο   ΑΛΥΤΑΡΧΗΣ</t>
  </si>
  <si>
    <t>Ο   ΕΦΟΡΟΣ</t>
  </si>
  <si>
    <t>ΟΙ  ΚΡΙΤΕΣ:</t>
  </si>
  <si>
    <t>……………………………………………………</t>
  </si>
  <si>
    <t>ΝΑΚΟΥ ΙΩΑΝΝΗΣ</t>
  </si>
  <si>
    <t>ΝΤΙΚΟΣ ΚΩΣΤΑΝΤΙΝΟΣ</t>
  </si>
  <si>
    <t>ΚΑΙΡΙΚΕΣ ΣΥΝΘΗΚΕΣ</t>
  </si>
  <si>
    <t xml:space="preserve"> (ολογράφως)</t>
  </si>
  <si>
    <t>Άνεμος :</t>
  </si>
  <si>
    <t>…………………</t>
  </si>
  <si>
    <t>Θερμοκρασία :</t>
  </si>
  <si>
    <t>Υγρασία :</t>
  </si>
  <si>
    <t>100 ΑΓΟΡΙΑ</t>
  </si>
  <si>
    <t xml:space="preserve">ΟΡΙΟ ΓΙΑ Γ΄ ΦΑΣΗ: 11΄΄54 </t>
  </si>
  <si>
    <t xml:space="preserve">ΑΓΩΝΙΣΜΑ : 100 μ. ΑΓΟΡΙΩΝ   </t>
  </si>
  <si>
    <t>ΗΜΕΡ/ΝΙΑ ΤΕΛΕΣΗΣ :  04-04-2017</t>
  </si>
  <si>
    <t>ΩΡΑ : 13:40</t>
  </si>
  <si>
    <t>ΣΤΑΔΙΟ :  Δ.Α.Κ. ΑΡΓΟΥΣ ΟΡΕΣΤΙΚΟΥ</t>
  </si>
  <si>
    <t>ΓΑΒΡΙΔΗΣ</t>
  </si>
  <si>
    <t>ΕΛΕΥΘΕΡΙΟΣ</t>
  </si>
  <si>
    <t>ΝΙΚΟΛΑΟΣ</t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</si>
  <si>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ΓΕ.Λ. ΓΡΕΒΕΝΩΝ</t>
    </r>
  </si>
  <si>
    <t>ΓΡΕΒΕΝΩΝ</t>
  </si>
  <si>
    <t>7ος</t>
  </si>
  <si>
    <t>11''81</t>
  </si>
  <si>
    <t>12''34</t>
  </si>
  <si>
    <t>ΤΣΟΥΤΣΗΣ</t>
  </si>
  <si>
    <t>ΧΡΙΣΤΟΦΟΡΟΣ</t>
  </si>
  <si>
    <t>ΧΑΡΑΛΑΜΠΟΣ</t>
  </si>
  <si>
    <t>1ο ΓΕ.Λ. ΠΡΕΒΕΖΑΣ</t>
  </si>
  <si>
    <t>ΠΡΕΒΕΖΑΣ</t>
  </si>
  <si>
    <t>4ος</t>
  </si>
  <si>
    <t>11''70</t>
  </si>
  <si>
    <t>11''97</t>
  </si>
  <si>
    <t>ΚΩΣΤΑΣ</t>
  </si>
  <si>
    <t>ΔΗΜΗΤΡΙΟΣ</t>
  </si>
  <si>
    <t>ΜΟΥΣΙΚΟ ΣΧΟΛΕΙΟ</t>
  </si>
  <si>
    <t>3ος</t>
  </si>
  <si>
    <t>11''57</t>
  </si>
  <si>
    <t>11''83</t>
  </si>
  <si>
    <t>ΛΟΥΓΚΑΣ</t>
  </si>
  <si>
    <t>ΛΑΖΑΡΟΣ</t>
  </si>
  <si>
    <t>ΑΝΤΩΝΙΟΣ</t>
  </si>
  <si>
    <t>1ο ΓΕ.Λ. ΦΛΩΡΙΝΑΣ</t>
  </si>
  <si>
    <t>ΦΛΩΡΙΝΑΣ</t>
  </si>
  <si>
    <t>ΔΕΝ ΠΡΟΣΗΛΘΕ</t>
  </si>
  <si>
    <t xml:space="preserve">ΜΟΥΤΖΙΚΗΣ </t>
  </si>
  <si>
    <t>ΚΩΝΣΤΑΝΤΙΝΟΣ</t>
  </si>
  <si>
    <t>ΠΑΣΧΑΛΗΣ</t>
  </si>
  <si>
    <t>ΕΠΑ.Λ. ΑΡΓΟΥΣ ΟΡΕΣΤΙΚΟΥ</t>
  </si>
  <si>
    <t>ΚΑΣΤΟΡΙΑΣ</t>
  </si>
  <si>
    <t>8ος</t>
  </si>
  <si>
    <t>12''12</t>
  </si>
  <si>
    <t>12''49</t>
  </si>
  <si>
    <t>ΜΠΛΙΑΓΚΑΣ</t>
  </si>
  <si>
    <t>ΑΘΑΝΑΣΙΟΣ</t>
  </si>
  <si>
    <t>ΓΕ.Λ. ΑΡΓΟΥΣ ΟΡΕΣΤΙΚΟΥ</t>
  </si>
  <si>
    <t>ΜΑΞΟΥΤΙ</t>
  </si>
  <si>
    <t>ΦΙΖΑΛΤΕ</t>
  </si>
  <si>
    <t>ΕΝΚΕΛΕΝΤΑ</t>
  </si>
  <si>
    <t>ΕΠΑ.Λ. ΠΑΡΑΜΥΘΙΑΣ</t>
  </si>
  <si>
    <t>5ος</t>
  </si>
  <si>
    <t>11''73</t>
  </si>
  <si>
    <t>12''15</t>
  </si>
  <si>
    <t>ΜΠΛΑΤΖΟΣ</t>
  </si>
  <si>
    <t>ΒΑΣΙΛΕΙΟΣ</t>
  </si>
  <si>
    <t>ΧΡΗΣΤΟΣ</t>
  </si>
  <si>
    <t>2ο ΓΕ.Λ. ΙΩΑΝΝΙΝΩΝ</t>
  </si>
  <si>
    <t>2ος</t>
  </si>
  <si>
    <t>11''52</t>
  </si>
  <si>
    <t>11''78</t>
  </si>
  <si>
    <t xml:space="preserve">ΒΑΣΙΛΕΙΑΔΗΣ </t>
  </si>
  <si>
    <t>ΠΕΡΙΚΛΗΣ</t>
  </si>
  <si>
    <t>1ο ΓΕ.Λ. ΠΤΟΛ/ΔΑΣ</t>
  </si>
  <si>
    <t>ΚΟΖΑΝΗΣ</t>
  </si>
  <si>
    <t>ΦΟΛΙΝΑΣ</t>
  </si>
  <si>
    <t>ΜΑΡΚΟΣ</t>
  </si>
  <si>
    <t>5ο ΓΕ.Λ. ΒΕΡΟΙΑΣ</t>
  </si>
  <si>
    <t>ΗΜΑΘΙΑΣ</t>
  </si>
  <si>
    <t>1ος</t>
  </si>
  <si>
    <t>11''51</t>
  </si>
  <si>
    <t>11'70</t>
  </si>
  <si>
    <t>ΚΑΝΙΩΡΗΣ</t>
  </si>
  <si>
    <t>ΒΑΓΓΕΛΗΣ</t>
  </si>
  <si>
    <t>2ο ΓΕ.Λ. ΠΡΕΒΕΖΑΣ</t>
  </si>
  <si>
    <t>ΠΑΠΑΚΙΤΣΟΣ</t>
  </si>
  <si>
    <t>ΦΩΤΙΟΣ</t>
  </si>
  <si>
    <t>3ο ΓΕ.Λ. ΑΡΤΑΣ</t>
  </si>
  <si>
    <t>ΑΡΤΑΣ</t>
  </si>
  <si>
    <t>6ος</t>
  </si>
  <si>
    <t>11''88</t>
  </si>
  <si>
    <t>12''28</t>
  </si>
  <si>
    <t>200 ΚΟΡΙΤΣΙΑ</t>
  </si>
  <si>
    <t>ΟΡΙΟ ΓΙΑ Γ΄ ΦΑΣΗ: 26΄΄ 74</t>
  </si>
  <si>
    <t xml:space="preserve">ΑΓΩΝΙΣΜΑ : 200 μ. ΚΟΡΙΤΣΙΩΝ   </t>
  </si>
  <si>
    <t xml:space="preserve">ΩΡΑ : 15:10 </t>
  </si>
  <si>
    <t>ΑΝΕΜΟΜΕΤΡΟ :ΝΑΙ</t>
  </si>
  <si>
    <t>ΜΑΚΡΗ</t>
  </si>
  <si>
    <t>ΚΩΣΤΑΝΤΙΝΑ</t>
  </si>
  <si>
    <t>8ο ΓΕ.Λ. ΙΩΑΝΝΙΝΩΝ</t>
  </si>
  <si>
    <t>27''10</t>
  </si>
  <si>
    <t>27''62</t>
  </si>
  <si>
    <t>ΤΣΙΟΥΜΑΡΑ</t>
  </si>
  <si>
    <t>ΓΕ.Λ. ΔΕΣΚΑΤΗΣ</t>
  </si>
  <si>
    <t>27''67</t>
  </si>
  <si>
    <t>29''27</t>
  </si>
  <si>
    <t>ΒΑΣΙΛΑΚΗ</t>
  </si>
  <si>
    <t xml:space="preserve">ΧΡΙΣΤΙΑΝΑ               </t>
  </si>
  <si>
    <t>2ο ΓΕ.Λ. ΚΕΡΚΥΡΑΣ</t>
  </si>
  <si>
    <t>26''57</t>
  </si>
  <si>
    <t>26''97</t>
  </si>
  <si>
    <t>ΚΕΝΑΝΙΔΟΥ</t>
  </si>
  <si>
    <t>ΝΙΚΟΛΕΤΑ</t>
  </si>
  <si>
    <t>2ο ΓΕ.Λ. ΠΤΟΛ/ΔΑΣ</t>
  </si>
  <si>
    <t>ΚΑΤΣΑΚΗ</t>
  </si>
  <si>
    <t>ΕΛΙΣΑΒΕΤ</t>
  </si>
  <si>
    <t>2ο ΓΕ.Λ. ΦΛΩΡΙΝΑΣ</t>
  </si>
  <si>
    <t>ΚΑΣΚΙΤΣΗ</t>
  </si>
  <si>
    <t>ΘΕΟΔΩΡΑ</t>
  </si>
  <si>
    <t>ΘΕΟΔΩΡΟΣ</t>
  </si>
  <si>
    <t>ΝΤΟΥΜΑ</t>
  </si>
  <si>
    <t>ΝΕΚΤΑΡΙΑ</t>
  </si>
  <si>
    <t>ΛΑΜΠΡΟΣ</t>
  </si>
  <si>
    <t>ΕΠΑ.Λ. ΗΓΟΥΜΕΝΙΤΣΑΣ</t>
  </si>
  <si>
    <t>27''39</t>
  </si>
  <si>
    <t>27''93</t>
  </si>
  <si>
    <t>200 ΑΓΟΡΙΑ</t>
  </si>
  <si>
    <t xml:space="preserve">ΟΡΙΟ ΓΙΑ Γ΄ ΦΑΣΗ: 24΄΄00 </t>
  </si>
  <si>
    <t xml:space="preserve">ΑΓΩΝΙΣΜΑ : 200 μ. ΑΓΟΡΙΩΝ   </t>
  </si>
  <si>
    <t xml:space="preserve">ΩΡΑ : 15:00 </t>
  </si>
  <si>
    <t>Α3</t>
  </si>
  <si>
    <t>ΤΑΤΣΗΣ</t>
  </si>
  <si>
    <t>1ο ΓΕ.Λ. ΑΡΤΑΣ</t>
  </si>
  <si>
    <t>24''86</t>
  </si>
  <si>
    <t>25''31</t>
  </si>
  <si>
    <t>Α4</t>
  </si>
  <si>
    <t>ΣΟΤΑ</t>
  </si>
  <si>
    <t>ΝΙΚΟ</t>
  </si>
  <si>
    <t>ΒΑΣΙΛ</t>
  </si>
  <si>
    <t>1ο ΕΠΑ.Λ. ΚΕΡΚΥΡΑΣ</t>
  </si>
  <si>
    <t>23''53</t>
  </si>
  <si>
    <t>23''94</t>
  </si>
  <si>
    <t>Α5</t>
  </si>
  <si>
    <t>ΜΠΑΦΑΣ</t>
  </si>
  <si>
    <t>ΗΛΙΑΣ</t>
  </si>
  <si>
    <t>4ο ΓΕ.Λ. ΙΩΑΝΝΙΝΩΝ</t>
  </si>
  <si>
    <t>23''40</t>
  </si>
  <si>
    <t>23''71</t>
  </si>
  <si>
    <t>Α6</t>
  </si>
  <si>
    <t>ΝΤΑΒΑΡΟΣ</t>
  </si>
  <si>
    <t>ΚΩΣΤΑΝΤΙΝΟΣ</t>
  </si>
  <si>
    <r>
      <t>1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ΕΠΑ.Λ. ΔΕΣΚΑΤΗΣ</t>
    </r>
  </si>
  <si>
    <t>25''07</t>
  </si>
  <si>
    <t>25''65</t>
  </si>
  <si>
    <t>9ος</t>
  </si>
  <si>
    <t>Α7</t>
  </si>
  <si>
    <t>ΝΤΙΚΟΣ</t>
  </si>
  <si>
    <t>ΑΓΓΕΛΟΣ</t>
  </si>
  <si>
    <t>3ο ΓΕ.Λ. ΚΑΣΤΟΡΙΑΣ</t>
  </si>
  <si>
    <t>25''80</t>
  </si>
  <si>
    <t>26''23</t>
  </si>
  <si>
    <t>10ος</t>
  </si>
  <si>
    <t>Β3</t>
  </si>
  <si>
    <t xml:space="preserve">ΧΑΛΚΙΑΣ </t>
  </si>
  <si>
    <t>2ο ΓΕ.Λ. ΛΕΥΚΑΔΑΣ</t>
  </si>
  <si>
    <t>ΛΕΥΚΑΔΑΣ</t>
  </si>
  <si>
    <t>25''50</t>
  </si>
  <si>
    <t>24''70</t>
  </si>
  <si>
    <t>Β4</t>
  </si>
  <si>
    <t xml:space="preserve">ΔΟΥΚΑΤΕΛΗΣ  </t>
  </si>
  <si>
    <t xml:space="preserve">ΣΠΥΡΙΔΩΝ         </t>
  </si>
  <si>
    <t>4ο ΓΕ.Λ. ΚΕΡΚΥΡΑΣ</t>
  </si>
  <si>
    <t>22''54</t>
  </si>
  <si>
    <t>22''89</t>
  </si>
  <si>
    <t>Β5</t>
  </si>
  <si>
    <t>ΡΟΥΣΑΚΗΣ</t>
  </si>
  <si>
    <t>3ο ΓΕ.Λ. ΠΤΟΛ/ΔΑΣ</t>
  </si>
  <si>
    <t>22''16</t>
  </si>
  <si>
    <t>22''46</t>
  </si>
  <si>
    <t>Β6</t>
  </si>
  <si>
    <t>ΚΩΣΤΑΡΑΣ</t>
  </si>
  <si>
    <t>22''47</t>
  </si>
  <si>
    <t>22''69</t>
  </si>
  <si>
    <t>Β7</t>
  </si>
  <si>
    <t>ΒΕΛΛΗΣ</t>
  </si>
  <si>
    <t>ΔΟΝΑΤΟΣ</t>
  </si>
  <si>
    <t>24''94</t>
  </si>
  <si>
    <t>……………………………………………</t>
  </si>
  <si>
    <t>400 ΚΟΡΙΤΣΙΑ</t>
  </si>
  <si>
    <t>ΟΡΙΟ ΓΙΑ Γ΄ ΦΑΣΗ: 1΄ 02΄΄ 14</t>
  </si>
  <si>
    <t xml:space="preserve">ΑΓΩΝΙΣΜΑ : 400 μ. ΚΟΡΙΤΣΙΩΝ   </t>
  </si>
  <si>
    <t xml:space="preserve">ΩΡΑ : 14:10 </t>
  </si>
  <si>
    <t>ΜΑΝΤΕΛΛΟΥ</t>
  </si>
  <si>
    <t>ΑΡΤΕΜΙΣ</t>
  </si>
  <si>
    <t>ΓΕ.Λ. ΑΝΑΤΟΛΗΣ</t>
  </si>
  <si>
    <t>1'01''10</t>
  </si>
  <si>
    <t>1'01''32</t>
  </si>
  <si>
    <t>ΜΑΥΡΟΚΕΦΑΛΙΔΟΥ</t>
  </si>
  <si>
    <t>ΗΛΙΑΝΑ</t>
  </si>
  <si>
    <t>ΛΕΩΝΙΔΑΣ</t>
  </si>
  <si>
    <t>1'05''50</t>
  </si>
  <si>
    <t>1'05''69</t>
  </si>
  <si>
    <t>400 ΑΓΟΡΙΑ</t>
  </si>
  <si>
    <t xml:space="preserve">ΟΡΙΟ ΓΙΑ Γ΄ ΦΑΣΗ: 52΄΄40 </t>
  </si>
  <si>
    <t xml:space="preserve">ΑΓΩΝΙΣΜΑ : 400 μ. ΑΓΟΡΙΩΝ   </t>
  </si>
  <si>
    <t xml:space="preserve">ΩΡΑ : 14:00 </t>
  </si>
  <si>
    <t xml:space="preserve">ΜΠΕΚΑΣ </t>
  </si>
  <si>
    <t>4ο ΓΕ.Λ. ΒΕΡΟΙΑΣ</t>
  </si>
  <si>
    <t>52''90</t>
  </si>
  <si>
    <t>53''17</t>
  </si>
  <si>
    <t>ΓΙΑΝΝΟΥΛΗΣ</t>
  </si>
  <si>
    <t>50''89</t>
  </si>
  <si>
    <t>51''09</t>
  </si>
  <si>
    <t>ΤΖΑΝΗΣ</t>
  </si>
  <si>
    <t>ΦΙΛΙΠΠΟΣ</t>
  </si>
  <si>
    <t>ΕΜΜΑΝΟΥΗΛ</t>
  </si>
  <si>
    <t>2ο ΓΕ.Λ. ΗΓΟΥΜΕΝΙΤΣΑΣ</t>
  </si>
  <si>
    <t>ΛΙΟΝΤΟΣ</t>
  </si>
  <si>
    <t>53''36</t>
  </si>
  <si>
    <t>53''60</t>
  </si>
  <si>
    <t>800 ΚΟΡΙΤΣΙΑ</t>
  </si>
  <si>
    <t xml:space="preserve">ΟΡΙΟ ΓΙΑ Γ΄ ΦΑΣΗ: 2΄ 27΄΄ 00
</t>
  </si>
  <si>
    <t xml:space="preserve">ΑΓΩΝΙΣΜΑ : 800 μ. ΚΟΡΙΤΣΙΩΝ   </t>
  </si>
  <si>
    <t xml:space="preserve">ΩΡΑ : 14:30 </t>
  </si>
  <si>
    <t>ΚΟΙΛΑΝΙΤΗ</t>
  </si>
  <si>
    <t>ΦΡΕΙΔΕΡΙΚΗ</t>
  </si>
  <si>
    <t>2ο ΓΕ.Λ. ΓΡΕΒΕΝΩΝ</t>
  </si>
  <si>
    <t>2'28''29</t>
  </si>
  <si>
    <t>2'28''48</t>
  </si>
  <si>
    <t>ΤΣΙΑΜΗ</t>
  </si>
  <si>
    <t>ΒΑΣΙΛΙΚΗ</t>
  </si>
  <si>
    <t>3ο ΓΕ.Λ. ΚΟΖΑΝΗΣ</t>
  </si>
  <si>
    <t>2'33''40</t>
  </si>
  <si>
    <t>2'33''77</t>
  </si>
  <si>
    <t>ΣΤΑΝΙΔΟΥ</t>
  </si>
  <si>
    <t>2'39''39</t>
  </si>
  <si>
    <t>2'39''63</t>
  </si>
  <si>
    <t>800 ΑΓΟΡΙΑ</t>
  </si>
  <si>
    <t xml:space="preserve">ΟΡΙΟ ΓΙΑ Γ΄ ΦΑΣΗ: 2΄03΄΄54 </t>
  </si>
  <si>
    <t xml:space="preserve">ΑΓΩΝΙΣΜΑ : 800 μ. ΑΓΟΡΙΩΝ   </t>
  </si>
  <si>
    <t xml:space="preserve">ΩΡΑ : 14:20 </t>
  </si>
  <si>
    <t>ΒΛΑΧΑΣ</t>
  </si>
  <si>
    <t>ΠΑΝΑΓΙΩΤΗΣ</t>
  </si>
  <si>
    <t>ΔΩΔΩΝΑΙΑ</t>
  </si>
  <si>
    <t>1'59''35</t>
  </si>
  <si>
    <t>1'59''63</t>
  </si>
  <si>
    <t xml:space="preserve">ΠΑΣΧΟΥΛΑΣ </t>
  </si>
  <si>
    <t>3ο ΓΕ.Λ. ΒΕΡΟΙΑΣ</t>
  </si>
  <si>
    <t>2'18''29</t>
  </si>
  <si>
    <t>2'18''67</t>
  </si>
  <si>
    <t>ΚΑΤΣΕΛΗΣ</t>
  </si>
  <si>
    <t>2'01''80</t>
  </si>
  <si>
    <t>2'02''27</t>
  </si>
  <si>
    <t>1500 ΚΟΡΙΤΣΙΑ</t>
  </si>
  <si>
    <t>ΟΡΙΟ ΓΙΑ Γ΄ ΦΑΣΗ: 5΄ 06΄΄ 00</t>
  </si>
  <si>
    <t xml:space="preserve">ΑΓΩΝΙΣΜΑ : 1500 μ. ΚΟΡΙΤΣΙΩΝ   </t>
  </si>
  <si>
    <t xml:space="preserve">ΩΡΑ : 14:50 </t>
  </si>
  <si>
    <t>ΣΙΟΛΟΥ</t>
  </si>
  <si>
    <t>ΑΦΡΟΔΙΤΗ</t>
  </si>
  <si>
    <t>5'44''60</t>
  </si>
  <si>
    <t>5'44''78</t>
  </si>
  <si>
    <t>1500 ΑΓΟΡΙΑ</t>
  </si>
  <si>
    <t xml:space="preserve">ΟΡΙΟ ΓΙΑ Γ΄ ΦΑΣΗ: 4΄21΄΄94 </t>
  </si>
  <si>
    <t xml:space="preserve">ΑΓΩΝΙΣΜΑ : 1500 μ. ΑΓΟΡΙΩΝ   </t>
  </si>
  <si>
    <t xml:space="preserve">ΩΡΑ : 14:40 </t>
  </si>
  <si>
    <t>ΛΙΓΩΝΗΣ</t>
  </si>
  <si>
    <t>ΣΩΤΗΡΙΟΣ</t>
  </si>
  <si>
    <t>7ο ΓΕ.Λ. ΙΩΑΝΝΙΝΩΝ</t>
  </si>
  <si>
    <t>4'25''40</t>
  </si>
  <si>
    <t>4'25''69</t>
  </si>
  <si>
    <t>ΤΖΟΥΜΑΚΑΣ</t>
  </si>
  <si>
    <t>ΑΛΕΞΑΝΔΡΟΣ</t>
  </si>
  <si>
    <t>ΠΕΤΡΟΣ</t>
  </si>
  <si>
    <t>ΕΚΠΑΙΔ. ΓΕΝΕΣΙΣ</t>
  </si>
  <si>
    <t>ΧΕΙΜΑΡΙΟΣ</t>
  </si>
  <si>
    <t>ΑΝΤΩΝΙΟΣ </t>
  </si>
  <si>
    <t>ΚΟΥΡΚΟΥΛΟΣ</t>
  </si>
  <si>
    <t>ΣΤΥΛΙΑΝΟΣ </t>
  </si>
  <si>
    <t>ΓΕ.Λ. ΑΓΡΟΥ </t>
  </si>
  <si>
    <t>4'31''20</t>
  </si>
  <si>
    <t>4'31''70</t>
  </si>
  <si>
    <t>ΠΑΠΑΪΩΑΝΝΟΥ</t>
  </si>
  <si>
    <t>ΜΕΝΕΛΑΟΣ</t>
  </si>
  <si>
    <r>
      <t>2</t>
    </r>
    <r>
      <rPr>
        <vertAlign val="superscript"/>
        <sz val="12"/>
        <rFont val="Calibri"/>
        <family val="2"/>
      </rPr>
      <t>ο</t>
    </r>
    <r>
      <rPr>
        <sz val="12"/>
        <rFont val="Calibri"/>
        <family val="2"/>
      </rPr>
      <t xml:space="preserve"> ΓΕ.Λ. ΓΡΕΒΕΝΩΝ</t>
    </r>
  </si>
  <si>
    <t>4'15''90</t>
  </si>
  <si>
    <t>4'16''15</t>
  </si>
  <si>
    <t xml:space="preserve">ΒΛΑΧΟΣ </t>
  </si>
  <si>
    <t>ΑΝΑΣΤΑΣΙΟΣ</t>
  </si>
  <si>
    <t>4'27''30</t>
  </si>
  <si>
    <t>4'27'''60</t>
  </si>
  <si>
    <t>ΚΑΤΩΠΟΔΗΣ</t>
  </si>
  <si>
    <t>ΘΕΟΦΥΛΑΚΤΟΣ</t>
  </si>
  <si>
    <t>Λ.Τ.ΚΑΡΥΑΣ</t>
  </si>
  <si>
    <t>50ς</t>
  </si>
  <si>
    <t>4'50''10</t>
  </si>
  <si>
    <t>4'50''53</t>
  </si>
  <si>
    <t>3000 ΑΓΟΡΙΑ</t>
  </si>
  <si>
    <t>ΟΡΙΟ ΓΙΑ Γ΄ ΦΑΣΗ: 9΄45΄΄00</t>
  </si>
  <si>
    <t xml:space="preserve">ΑΓΩΝΙΣΜΑ : 3000 μ. ΑΓΟΡΙΩΝ   </t>
  </si>
  <si>
    <t xml:space="preserve">ΩΡΑ : 15:20 </t>
  </si>
  <si>
    <t xml:space="preserve">ΓΕΩΡΓΙΟΥ </t>
  </si>
  <si>
    <t>ΑΠΟΛΛΩΝ</t>
  </si>
  <si>
    <t>9'08''50</t>
  </si>
  <si>
    <t>9'08''90</t>
  </si>
  <si>
    <t>ΚΟΛΙΟΣ</t>
  </si>
  <si>
    <t>ΝΕΣΤΩΡΑΣ</t>
  </si>
  <si>
    <t>6ο ΕΠΑ.Λ. ΙΩΑΝΝΙΝΩΝ</t>
  </si>
  <si>
    <t>9'08''60</t>
  </si>
  <si>
    <t>9'08''97</t>
  </si>
  <si>
    <t xml:space="preserve">ΧΑΜΟΣΦΑΚΙΔΗΣ </t>
  </si>
  <si>
    <t>ΕΥΣΤΑΘΙΟΣ</t>
  </si>
  <si>
    <t>Λ.Τ.ΒΑΣΙΛΙΚΗΣ</t>
  </si>
  <si>
    <t>9'52''30</t>
  </si>
  <si>
    <t>9'52''48</t>
  </si>
  <si>
    <t xml:space="preserve">ΧΡΙΣΤΟΠΟΥΛΟΣ </t>
  </si>
  <si>
    <t>ΚΟΣΜΑΣ</t>
  </si>
  <si>
    <t>ΓΕ.Λ. ΝΕΣΤΟΡΙΟΥ</t>
  </si>
  <si>
    <t>11'08''10</t>
  </si>
  <si>
    <t>11'08''46</t>
  </si>
  <si>
    <t>100 ΕΜΠΟΔΙΑ ΚΟΡΙΤΣΙΑ</t>
  </si>
  <si>
    <t xml:space="preserve">ΟΡΙΟ ΓΙΑ Γ΄ ΦΑΣΗ: 16΄΄ 14
</t>
  </si>
  <si>
    <t xml:space="preserve">ΑΓΩΝΙΣΜΑ : 100 μ. ΕΜΠΟΔΙΑ ΚΟΡΙΤΣΙΩΝ   </t>
  </si>
  <si>
    <t xml:space="preserve">ΩΡΑ : 13:30 </t>
  </si>
  <si>
    <t>ΔΙΒΑΡΗ</t>
  </si>
  <si>
    <t>16''70</t>
  </si>
  <si>
    <t>16''98</t>
  </si>
  <si>
    <t>ΑΡΒΑΝΙΤΗ</t>
  </si>
  <si>
    <t>ΙΩΑΝΝΑ</t>
  </si>
  <si>
    <t>ΓΕ.Λ. ΖΩΣΙΜΑΙΑΣ</t>
  </si>
  <si>
    <t>17''60</t>
  </si>
  <si>
    <t>18''04</t>
  </si>
  <si>
    <t>ΜΟΝΤΣΕΝΙΓΟΥ</t>
  </si>
  <si>
    <t xml:space="preserve">ΜΑΡΙΝΑ                </t>
  </si>
  <si>
    <t>ΓΡΗΓΟΡΙΟΣ</t>
  </si>
  <si>
    <t>16''20</t>
  </si>
  <si>
    <t>16''34</t>
  </si>
  <si>
    <t>110 ΕΜΠΟΔΙΑ ΑΓΟΡΙΑ</t>
  </si>
  <si>
    <t>ΟΡΙΟ ΓΙΑ Γ΄ ΦΑΣΗ: 16΄΄04</t>
  </si>
  <si>
    <t xml:space="preserve">ΑΓΩΝΙΣΜΑ : 110 μ. ΕΜΠΟΔΙΑ ΑΓΟΡΙΩΝ   </t>
  </si>
  <si>
    <t xml:space="preserve">ΩΡΑ : 13:20 </t>
  </si>
  <si>
    <t>ΠΑΠΙΓΚΙΩΤΗΣ</t>
  </si>
  <si>
    <t>ΣΤΑΥΡΟΣ</t>
  </si>
  <si>
    <t>ΣΤΕΦΑΝΟΣ</t>
  </si>
  <si>
    <t xml:space="preserve">ΠΕΤΡΙΔΗΣ </t>
  </si>
  <si>
    <t>1ο ΓΕ.Λ. ΑΛΕΞΑΝΔΡΕΙΑΣ</t>
  </si>
  <si>
    <t>14''40</t>
  </si>
  <si>
    <t>15''07</t>
  </si>
  <si>
    <t xml:space="preserve">ΣΑΡΑΝΤΙΝΟΣ </t>
  </si>
  <si>
    <t>ΣΑΡΑΝΤΗΣ</t>
  </si>
  <si>
    <t>2ο ΓΕ.Λ. ΝΑΟΥΣΑΣ</t>
  </si>
  <si>
    <t>14''50</t>
  </si>
  <si>
    <t>15''08</t>
  </si>
  <si>
    <t>400 ΕΜΠΟΔΙΑ ΚΟΡΙΤΣΙΑ</t>
  </si>
  <si>
    <t>ΟΡΙΟ ΓΙΑ Γ΄ ΦΑΣΗ: 1΄08΄΄00</t>
  </si>
  <si>
    <t xml:space="preserve">ΑΓΩΝΙΣΜΑ : 400 μ. ΕΜΠΟΔΙΑ ΚΟΡΙΤΣΙΩΝ   </t>
  </si>
  <si>
    <t xml:space="preserve">ΩΡΑ : 13:10 </t>
  </si>
  <si>
    <t>ΤΣΙΓΚΟΥ</t>
  </si>
  <si>
    <t>ΑΘΑΝΑΣΙΑ</t>
  </si>
  <si>
    <t>ΕΥΑΓΓΕΛΟΣ</t>
  </si>
  <si>
    <t>1'08''70</t>
  </si>
  <si>
    <t>1'09''22</t>
  </si>
  <si>
    <t>ΤΡΑΪΚΑΠΗ</t>
  </si>
  <si>
    <t>ΕΥΑΓΓΕΛΙΑ</t>
  </si>
  <si>
    <t>6η</t>
  </si>
  <si>
    <t>1'11''80</t>
  </si>
  <si>
    <t>1'12''10</t>
  </si>
  <si>
    <t>ΒΑΓΓΕΛΗ</t>
  </si>
  <si>
    <t>1'08''40</t>
  </si>
  <si>
    <t>1'08''67</t>
  </si>
  <si>
    <t>ΝΤΟΝΑ- ΛΑΪΟΥ</t>
  </si>
  <si>
    <t>ΜΑΡΙΑ-ΛΟΥΪΖΑ</t>
  </si>
  <si>
    <t>2ο ΓΕ.Λ.ΓΡΕΒΕΝΩΝ</t>
  </si>
  <si>
    <t xml:space="preserve">ΛΙΓΚΟΥ </t>
  </si>
  <si>
    <t>ΕΥΔΟΞΙΑ</t>
  </si>
  <si>
    <t>ΣΤΕΡΓΙΟΣ</t>
  </si>
  <si>
    <t>1'09''10</t>
  </si>
  <si>
    <t>1'09''32</t>
  </si>
  <si>
    <t>ΕΛΠΙΔΑ-ΜΑΡΙΑ</t>
  </si>
  <si>
    <t>5η</t>
  </si>
  <si>
    <t>1'10''60</t>
  </si>
  <si>
    <t>1'10''79</t>
  </si>
  <si>
    <t>ΠΑΝΤΟΥ</t>
  </si>
  <si>
    <t>ΑΓΑΠΗ</t>
  </si>
  <si>
    <t>ΜΟΥΣΙΚΟ ΠΤΟΛ/ΔΑΣ</t>
  </si>
  <si>
    <t>1'07''00</t>
  </si>
  <si>
    <t>1'07''16</t>
  </si>
  <si>
    <t xml:space="preserve">ΜΠΑΣΚΑ </t>
  </si>
  <si>
    <t>ΜΑΡΙΑ</t>
  </si>
  <si>
    <t>ΙΛΙΡ</t>
  </si>
  <si>
    <t>ΕΠΑ.Λ. ΦΙΛΙΑΤΩΝ</t>
  </si>
  <si>
    <t>7η</t>
  </si>
  <si>
    <t>1'14''20</t>
  </si>
  <si>
    <t>1'14''41</t>
  </si>
  <si>
    <t>400 ΕΜΠΟΔΙΑ ΑΓΟΡΙΑ</t>
  </si>
  <si>
    <t>ΟΡΙΟ ΓΙΑ Γ΄ ΦΑΣΗ: 59΄54</t>
  </si>
  <si>
    <t xml:space="preserve">ΑΓΩΝΙΣΜΑ : 400 μ. ΕΜΠΟΔΙΑ ΑΓΟΡΙΩΝ   </t>
  </si>
  <si>
    <t xml:space="preserve">ΩΡΑ : 13:00 </t>
  </si>
  <si>
    <t>ΛΩΛΗΣ</t>
  </si>
  <si>
    <t>1'02''80</t>
  </si>
  <si>
    <t>1'03''16</t>
  </si>
  <si>
    <t>ΜΠΟΛΟΝΕΖΟΣ</t>
  </si>
  <si>
    <t>1'03''00</t>
  </si>
  <si>
    <t>1'03''22</t>
  </si>
  <si>
    <t xml:space="preserve">ΠΑΝΤΟΣ </t>
  </si>
  <si>
    <t>1'03''40</t>
  </si>
  <si>
    <t>1'02''82</t>
  </si>
  <si>
    <t>ΔΟΥΜΠΑΣ</t>
  </si>
  <si>
    <t>3ο ΓΕ.Λ. ΠΤΟΛΕΜΑΪΔΑΣ</t>
  </si>
  <si>
    <t>56''80</t>
  </si>
  <si>
    <t>57''03</t>
  </si>
  <si>
    <t>ΑΠΟΣΤΟΛΙΔΗΣ</t>
  </si>
  <si>
    <t>58''80</t>
  </si>
  <si>
    <t>59''00</t>
  </si>
  <si>
    <t>ΖΑΚΚΑΣ</t>
  </si>
  <si>
    <t>1'00''30</t>
  </si>
  <si>
    <t>1'00''51</t>
  </si>
  <si>
    <t>ΚΟΛΙΟΥΣΗΣ</t>
  </si>
  <si>
    <t>2000 Φ. Ε.</t>
  </si>
  <si>
    <t xml:space="preserve">ΟΡΙΟ ΓΙΑ Γ΄ ΦΑΣΗ: 7΄02΄΄00 </t>
  </si>
  <si>
    <t xml:space="preserve">ΑΓΩΝΙΣΜΑ : 200 μ. ΦΥΣΙΚΑ ΕΜΠΟΔΙΑ ΑΓΟΡΙΩΝ   </t>
  </si>
  <si>
    <t xml:space="preserve">ΩΡΑ : 12:30 </t>
  </si>
  <si>
    <t>ΤΖΙΛΙΝΗΣ</t>
  </si>
  <si>
    <t>ΑΡΓΥΡΙΟΣ</t>
  </si>
  <si>
    <t>ΓΕ.Λ. ΣΙΑΤΙΣΤΑΣ</t>
  </si>
  <si>
    <t>6'59''90</t>
  </si>
  <si>
    <t>7'00''20</t>
  </si>
  <si>
    <t>Π Ι Ν Α Κ Ι Ο   Α Λ Μ Α Τ Ο Σ   Σ Ε    Μ Η Κ Ο Σ    Κ Α Ι   Τ Ρ Ι Π Λ Ο Υ Ν</t>
  </si>
  <si>
    <t>ΜΗΚΟΣ ΚΟΡΙΤΣΙΑ</t>
  </si>
  <si>
    <t xml:space="preserve">ΟΡΙΟ ΓΙΑ Γ΄ ΦΑΣΗ: 5,20 μ. </t>
  </si>
  <si>
    <t>ΟΡΓΑΝΩΤΗΣ : ΟΕΣΑΔ ΚΑΣΤΟΡΙΑΣ</t>
  </si>
  <si>
    <t>ΑΓΩΝΙΣΜΑ :  ΜΗΚΟΣ ΚΟΡΙΤΣΙΩΝ</t>
  </si>
  <si>
    <t>ΩΡΑ : 15:10</t>
  </si>
  <si>
    <t>ΣΤΑΔΙΟ :  ΔΑΚ ΑΡΓΟΥΣ ΟΡΕΣΤΙΚΟΥ</t>
  </si>
  <si>
    <t>ΠΟΛΗ ΤΕΛΕΣΗΣ :  ΑΡΓΟΣ ΟΡΕΣΤΙΚΟ</t>
  </si>
  <si>
    <t>ΣΤΙΒΟΣ :  ΤΑΡΤΑΝ</t>
  </si>
  <si>
    <t>ΚΛΗΡ.</t>
  </si>
  <si>
    <t>Π Ρ Ο Σ Π Α Θ Ε Ι Ε Σ</t>
  </si>
  <si>
    <t>ΚΑΛΥΤ.</t>
  </si>
  <si>
    <t>ΚΑΤΑ ΤΑΞΗ</t>
  </si>
  <si>
    <t>ΘΕΣΗΣ</t>
  </si>
  <si>
    <t>ΖΟΡΜΠΑΛΑ</t>
  </si>
  <si>
    <t>ΑΛΙΚΗ</t>
  </si>
  <si>
    <t>Λ.Τ. ΖΙΤΣΑΣ</t>
  </si>
  <si>
    <t>Επίδοση</t>
  </si>
  <si>
    <t>Α</t>
  </si>
  <si>
    <t>Άνεμος</t>
  </si>
  <si>
    <t>-0.3</t>
  </si>
  <si>
    <t>-0.6</t>
  </si>
  <si>
    <t>-0.2</t>
  </si>
  <si>
    <t>-0.9</t>
  </si>
  <si>
    <t>-1.4</t>
  </si>
  <si>
    <t>-</t>
  </si>
  <si>
    <t>ΚΑΡΥΔΗ</t>
  </si>
  <si>
    <t xml:space="preserve"> ΣΠΥΡΙΔΟΥΛΑ       </t>
  </si>
  <si>
    <t>ΔΙΟΝΥΣΙΟΣ</t>
  </si>
  <si>
    <t>1ο ΓΕ.Λ. ΚΕΡΚΥΡΑΣ</t>
  </si>
  <si>
    <t>-0.5</t>
  </si>
  <si>
    <t>-1.6</t>
  </si>
  <si>
    <t>ΜΙΖΙΟΥ</t>
  </si>
  <si>
    <t xml:space="preserve"> ΦΩΤΕΙΝΗ          </t>
  </si>
  <si>
    <t>Λ.Τ.ΚΑΣΣΙΟΠΗΣ</t>
  </si>
  <si>
    <t xml:space="preserve">ΤΡΙΑΝΤΑΦΥΛΛΟΠΟΥΛΟΥ </t>
  </si>
  <si>
    <t>ΦΩΤΕΙΝΗ</t>
  </si>
  <si>
    <t>+0.3</t>
  </si>
  <si>
    <t>-1.0</t>
  </si>
  <si>
    <t xml:space="preserve">ΧΑΪΤΙΔΟΥ </t>
  </si>
  <si>
    <t>ΒΕΡΟΣ</t>
  </si>
  <si>
    <t>-1.3</t>
  </si>
  <si>
    <t>-1.1</t>
  </si>
  <si>
    <t xml:space="preserve">ΤΡΑΙΤΣΗ </t>
  </si>
  <si>
    <t>ΑΓΓΕΛΙΚΗ</t>
  </si>
  <si>
    <t>ΣΤΟΓΙΑΝΝΗΣ</t>
  </si>
  <si>
    <t xml:space="preserve">1ο ΓΕ.Λ. ΦΛΩΡΙΝΑΣ </t>
  </si>
  <si>
    <t>-0.8</t>
  </si>
  <si>
    <t>-1.2</t>
  </si>
  <si>
    <t>ΠΑΝΑΓΙΩΤΙΔΟΥ</t>
  </si>
  <si>
    <t>ΕΥΣΕΒΕΙΑ</t>
  </si>
  <si>
    <t>ΠΑΥΛΟΣ</t>
  </si>
  <si>
    <t>3ο ΓΕ.Λ. ΦΛΩΡΙΝΑΣ</t>
  </si>
  <si>
    <t>-0.7</t>
  </si>
  <si>
    <t>-0.4</t>
  </si>
  <si>
    <t>ΠΑΣΧΟΥ</t>
  </si>
  <si>
    <t>ΑΡΣΕΝΙΟΣ</t>
  </si>
  <si>
    <t>-2.0</t>
  </si>
  <si>
    <t>ΜΑΜΑΛΗ ΧΡΥΣΑ</t>
  </si>
  <si>
    <t>ΜΗΚΟΣ ΑΓΟΡΙΑ</t>
  </si>
  <si>
    <t>ΟΡΙΟ ΓΙΑ Γ΄ ΦΑΣΗ: 6,30μ</t>
  </si>
  <si>
    <t>ΑΓΩΝΙΣΜΑ :  ΜΗΚΟΣ ΑΓΟΡΙΩΝ</t>
  </si>
  <si>
    <t>ΩΡΑ : 13:20</t>
  </si>
  <si>
    <t>ΠΑΠΑΦΩΤΙΟΥ</t>
  </si>
  <si>
    <t>ΑΠΟΣΤΟΛΟΣ</t>
  </si>
  <si>
    <t>3ο ΓΕ.Λ. ΙΩΑΝΝΙΝΩΝ</t>
  </si>
  <si>
    <t>+0.7</t>
  </si>
  <si>
    <t>+0.0</t>
  </si>
  <si>
    <t>+1.6</t>
  </si>
  <si>
    <t>ΠΕΤΑΛΗΣ</t>
  </si>
  <si>
    <t>1ο ΓΕ.Λ. ΙΩΑΝΝΙΝΩΝ</t>
  </si>
  <si>
    <t>+0.8</t>
  </si>
  <si>
    <t>ΜΠΑΤΑΚΟΪΑΣ</t>
  </si>
  <si>
    <t>+0.5</t>
  </si>
  <si>
    <t>+0.9</t>
  </si>
  <si>
    <t>+1.3</t>
  </si>
  <si>
    <t>ΤΖΕΚΟΣ</t>
  </si>
  <si>
    <t>ΘΩΜΑΣ</t>
  </si>
  <si>
    <t>+1.2</t>
  </si>
  <si>
    <t>+0.2</t>
  </si>
  <si>
    <t>ΣΠΥΡΑΚΟΣ</t>
  </si>
  <si>
    <t>ΝΙΚΗΤΑΣ</t>
  </si>
  <si>
    <t xml:space="preserve">ΖΑΜΠΕΛΗΣ </t>
  </si>
  <si>
    <t>ΧΡΙΣΤΟΓΙΑΝΝΗΣ</t>
  </si>
  <si>
    <t>+0.1</t>
  </si>
  <si>
    <t>ΒΙΡΒΙΛΗΣ</t>
  </si>
  <si>
    <t>2ο ΓΕ.Λ. ΗΓΟΥΜΕΝΙΤΑΣ</t>
  </si>
  <si>
    <t>+0.6</t>
  </si>
  <si>
    <t>ΤΡΙΠΛΟΥΝ ΚΟΡΙΤΣΙΑ</t>
  </si>
  <si>
    <t xml:space="preserve">ΟΡΙΟ ΓΙΑ Γ΄ ΦΑΣΗ: 11,00 μ. </t>
  </si>
  <si>
    <t>ΑΓΩΝΙΣΜΑ :  ΤΡΙΠΛΟΥΝ ΚΟΡΙΤΣΙΩΝ</t>
  </si>
  <si>
    <t>ΩΡΑ : 14:20</t>
  </si>
  <si>
    <t>ΝΟΥΓΙΑ</t>
  </si>
  <si>
    <t>ΑΙΜΙΛΙΟΣ</t>
  </si>
  <si>
    <t>ΓΕ.Λ. ΕΛΕΟΥΣΑΣ</t>
  </si>
  <si>
    <t>ΣΚΟΡΔΙΛΗ</t>
  </si>
  <si>
    <t xml:space="preserve"> ΜΑΡΙΑ             </t>
  </si>
  <si>
    <t>0.0</t>
  </si>
  <si>
    <t xml:space="preserve">ΝΑΤΣΟΥ </t>
  </si>
  <si>
    <t>ΘΩΜΑΗ</t>
  </si>
  <si>
    <t>2ο ΓΕ.Λ. ΑΛΕΞΑΝΔΡΕΙΑΣ</t>
  </si>
  <si>
    <t>ΠΕΧΛΙΒΑΝΙΔΟΥ</t>
  </si>
  <si>
    <t>ΠΑΣΧΑΛΙΑ</t>
  </si>
  <si>
    <t>2ο ΓΕ.Λ. ΚΟΖΑΝΗΣ</t>
  </si>
  <si>
    <t>-0.1</t>
  </si>
  <si>
    <t>+0.4</t>
  </si>
  <si>
    <t>+1.0</t>
  </si>
  <si>
    <t>ΚΑΤΣΑΡΗ</t>
  </si>
  <si>
    <t>ΣΤΑΥΡΟΥΛΑ</t>
  </si>
  <si>
    <t>ΓΕ.Λ. ΦΙΛΙΑΤΩΝ</t>
  </si>
  <si>
    <t>-0.0</t>
  </si>
  <si>
    <t>ΤΡΙΠΛΟΥΝ ΑΓΟΡΙΑ</t>
  </si>
  <si>
    <t>ΟΡΙΟ ΓΙΑ Γ΄ ΦΑΣΗ: 13,10μ</t>
  </si>
  <si>
    <t>ΑΓΩΝΙΣΜΑ :  ΤΡΙΠΛΟΥΝ ΑΓΟΡΙΩΝ</t>
  </si>
  <si>
    <t>ΩΡΑ : 12:30</t>
  </si>
  <si>
    <t>ΑΡΒΑΝΙΤΗΣ</t>
  </si>
  <si>
    <t>+1,2</t>
  </si>
  <si>
    <t>+0,2</t>
  </si>
  <si>
    <t>+0,1</t>
  </si>
  <si>
    <t>-1,5</t>
  </si>
  <si>
    <t>-0,2</t>
  </si>
  <si>
    <t>ΠΛΑΤΩΝΑΣ</t>
  </si>
  <si>
    <t>-0,1</t>
  </si>
  <si>
    <t>-1,1</t>
  </si>
  <si>
    <t xml:space="preserve">ΦΕΙΔΑΝΤΖΗΣ </t>
  </si>
  <si>
    <t>ΑΚΥΛΑΣ</t>
  </si>
  <si>
    <t>+0,3</t>
  </si>
  <si>
    <t>ΒΛΑΧΟΔΗΜΟΣ</t>
  </si>
  <si>
    <t>ΝΙΚΗΦΟΡΟΣ</t>
  </si>
  <si>
    <t>1ο ΕΠΑ.Λ. ΠΤΟΛ/ΔΑΣ</t>
  </si>
  <si>
    <t>-0,8</t>
  </si>
  <si>
    <t>0,0</t>
  </si>
  <si>
    <t>ΑΥΓΕΡΙΝΟΣ</t>
  </si>
  <si>
    <t>ΣΠΥΡΙΔΩΝ</t>
  </si>
  <si>
    <t>-0,6</t>
  </si>
  <si>
    <t>Π Ι Ν Α Κ Ι Ο   Α Λ Μ Α Τ Ο Σ   Σ Ε    Υ Ψ Ο Σ    Κ Α Ι   Ε Π Ι    Κ Ο Ν Τ Ω</t>
  </si>
  <si>
    <t>ΥΨΟΣ ΚΟΡΙΤΣΙΑ</t>
  </si>
  <si>
    <t xml:space="preserve">ΟΡΙΟ ΓΙΑ Γ΄ ΦΑΣΗ: 1,58 μ. </t>
  </si>
  <si>
    <t>ΟΡΓΑΝΩΤΗΣ : Ο.Ε.Σ.Α. Δ ΚΑΣΤΟΡΙΑΣ</t>
  </si>
  <si>
    <t>ΑΓΩΝΙΣΜΑ :  ΥΨΟΣ ΚΟΡΙΤΣΙΩΝ</t>
  </si>
  <si>
    <t>ΩΡΑ : 14:10</t>
  </si>
  <si>
    <t>ΣΤΑΔΙΟ : ΔΑΚ ΑΡΓΟΥΣ ΟΡΕΣΤΙΚΟΥ</t>
  </si>
  <si>
    <t>ΠΑΔΙΩΤΗ</t>
  </si>
  <si>
    <t>ΑΛΙΚΗ-ΜΑΡΙΑ</t>
  </si>
  <si>
    <t>Ο</t>
  </si>
  <si>
    <t>Χ</t>
  </si>
  <si>
    <t> ΔΟΣΗ</t>
  </si>
  <si>
    <t xml:space="preserve"> ΠΑΝΑΓΙΩΤΑ            </t>
  </si>
  <si>
    <t xml:space="preserve">ΙΩΑΚΕΙΜΙΔΟΥ </t>
  </si>
  <si>
    <t>ΓΕΩΡΓΙΑ -ΑΝΝΑ</t>
  </si>
  <si>
    <t>ΚΩΝ/ΝΟΣ</t>
  </si>
  <si>
    <t>1ο ΓΕ.Λ. ΛΕΥΚΑΔΑΣ</t>
  </si>
  <si>
    <t>ΚΡΑΤΣΙΟΥ ΚΑΛΛΙΟΠΗ</t>
  </si>
  <si>
    <t>ΥΨΟΣ ΑΓΟΡΙΑ</t>
  </si>
  <si>
    <t xml:space="preserve">ΟΡΙΟ ΓΙΑ Γ΄ ΦΑΣΗ: 1,86 μ. </t>
  </si>
  <si>
    <t>ΑΓΩΝΙΣΜΑ :  ΥΨΟΣ ΑΓΟΡΙΩΝ</t>
  </si>
  <si>
    <t xml:space="preserve">ΕΜΜΑΝΟΥΗΛ </t>
  </si>
  <si>
    <t>1ο ΕΠΑ.Λ. ΒΕΡΟΙΑΣ</t>
  </si>
  <si>
    <t xml:space="preserve">ΕΞΗΝΤΑΡΑΣ </t>
  </si>
  <si>
    <t>ΜΙΧΑΗΛ</t>
  </si>
  <si>
    <t>ΕΠΙ ΚΟΝΤΩ ΚΟΡΙΤΣΙΑ</t>
  </si>
  <si>
    <t>ΟΡΙΟ ΓΙΑ Γ΄ ΦΑΣΗ: 3,00μ</t>
  </si>
  <si>
    <t>ΑΓΩΝΙΣΜΑ :  ΕΠΙ ΚΟΝΤΩ ΚΟΡΙΤΣΙΩΝ</t>
  </si>
  <si>
    <t>ΩΡΑ : 14:50</t>
  </si>
  <si>
    <t>ΚΟΝΤΟΔΗΜΑ</t>
  </si>
  <si>
    <t>ΝΙΚΗ</t>
  </si>
  <si>
    <t xml:space="preserve">ΝΤΙΝΗ </t>
  </si>
  <si>
    <t xml:space="preserve">ΒΑΣΙΛΙΚΗ         </t>
  </si>
  <si>
    <t>1ο ΓΕ.Λ. ΚΕΡΚΥΡΑΣ</t>
  </si>
  <si>
    <t xml:space="preserve">ΒΡΑΔΗ </t>
  </si>
  <si>
    <t xml:space="preserve">ΕΛΛΗ               </t>
  </si>
  <si>
    <t>2ο ΓΕ.Λ. ΚΕΡΚΥΡΑΣ</t>
  </si>
  <si>
    <t>ΧΟΥΤΖΟΠΟΥΛΟΥ</t>
  </si>
  <si>
    <t xml:space="preserve"> ΧΡΙΣΤΙΝΑ</t>
  </si>
  <si>
    <t>ΧΡΙΣΤΙΝΑ</t>
  </si>
  <si>
    <t>ΕΠΙ ΚΟΝΤΩ ΑΓΟΡΙΑ</t>
  </si>
  <si>
    <t xml:space="preserve">ΟΡΙΟ ΓΙΑ Γ΄ ΦΑΣΗ: 3,90 μ. </t>
  </si>
  <si>
    <t>ΑΓΩΝΙΣΜΑ :  ΕΠΙ ΚΟΝΤΩ ΑΓΟΡΙΩΝ</t>
  </si>
  <si>
    <t>ΧΑΛΙΚΙΑΣ</t>
  </si>
  <si>
    <t>ΓΕΩΡΓΙΟΣ </t>
  </si>
  <si>
    <t>4ο ΓΕ.Λ. ΚΕΡΚΥΡΑΣ</t>
  </si>
  <si>
    <t> ΧΑΛΙΚΙΑΣ</t>
  </si>
  <si>
    <t>Π Ι Ν Α Κ Ι Ο   Ρ Ι Ψ Ε Ω Ν</t>
  </si>
  <si>
    <t>ΣΦΑΙΡΑ ΚΟΡΙΤΣΙΑ</t>
  </si>
  <si>
    <t xml:space="preserve">ΟΡΙΟ ΓΙΑ Γ΄ ΦΑΣΗ: 11,50 μ. </t>
  </si>
  <si>
    <t>ΟΡΓΑΝΩΤΗΣ : Ο.Ε.Σ.Α.Δ  ΚΑΣΤΟΡΙΑΣ</t>
  </si>
  <si>
    <t>ΑΓΩΝΙΣΜΑ :  ΣΦΑΙΡΑ ΚΟΡΙΤΣΙΩΝ</t>
  </si>
  <si>
    <t>ΩΡΑ :  13:00</t>
  </si>
  <si>
    <t>ΜΠΑΤΣΟΥ</t>
  </si>
  <si>
    <t>ΡΑΦΑΕΛΛΑ</t>
  </si>
  <si>
    <t>ΚΟΙΛΑΚΟΥ</t>
  </si>
  <si>
    <t>ΕΛΕΝΗ</t>
  </si>
  <si>
    <t>ΦΑΚΑ</t>
  </si>
  <si>
    <t>ΓΕ.Λ.ΔΕΣΚΑΤΗΣ</t>
  </si>
  <si>
    <t>ΣΑΙΤΙΔΟΥ</t>
  </si>
  <si>
    <t xml:space="preserve"> ΣΟΦΙΑ</t>
  </si>
  <si>
    <t>ΓΕ.Λ. ΠΛΑΤΕΟΣ</t>
  </si>
  <si>
    <t>ΙΩΣΗΦΙΔΟΥ</t>
  </si>
  <si>
    <t>ΒΑΛΑΣΙΑ</t>
  </si>
  <si>
    <t>ΚΩΝΣΤ/ΝΟΣ</t>
  </si>
  <si>
    <t>1ο ΓΕ.Λ. ΠΤΟΛΕΜΑΪΔΑΣ</t>
  </si>
  <si>
    <t>ΜΗΤΚΙΔΗΣ ΠΑΝΑΓΙΩΤΗΣ</t>
  </si>
  <si>
    <t>ΣΦΑΙΡΑ ΑΓΟΡΙΑ</t>
  </si>
  <si>
    <t>ΟΡΙΟ ΓΙΑ Γ΄ ΦΑΣΗ: 14,50μ</t>
  </si>
  <si>
    <t>ΑΓΩΝΙΣΜΑ :  ΣΦΑΙΡΑ ΑΓΟΡΙΩΝ</t>
  </si>
  <si>
    <t>ΜΠΑΝΕΛΑΣ</t>
  </si>
  <si>
    <t>ΒΑΣΣΟΣ</t>
  </si>
  <si>
    <t>ΔΙΣΚΟΣ ΚΟΡΙΤΣΙΩΝ</t>
  </si>
  <si>
    <t>ΟΡΙΟ ΓΙΑ Γ΄ ΦΑΣΗ: 33,00 μ.</t>
  </si>
  <si>
    <t>ΑΓΩΝΙΣΜΑ :  ΔΙΣΚΟΣ ΚΟΡΙΤΣΙΩΝ</t>
  </si>
  <si>
    <t>ΩΡΑ :  13:50</t>
  </si>
  <si>
    <t xml:space="preserve">ΜΠΑΡΔΗ </t>
  </si>
  <si>
    <t xml:space="preserve">ΕΛΕΝΗ-ΣΠΥΡ.    </t>
  </si>
  <si>
    <t>ΔΕΛΗΖΗΣΗ</t>
  </si>
  <si>
    <t>ΔΙΣΚΟΣ ΑΓΟΡΙΑ</t>
  </si>
  <si>
    <t>ΟΡΙΟ ΓΙΑ Γ΄ ΦΑΣΗ: 42,00 μ.</t>
  </si>
  <si>
    <t>ΑΓΩΝΙΣΜΑ :  ΔΙΣΚΟΣ ΑΓΟΡΙΩΝ</t>
  </si>
  <si>
    <t>ΜΑΡΙΟΣ</t>
  </si>
  <si>
    <t>ΑΚΟΝΤΙΟ ΚΟΡΙΤΣΙΑ</t>
  </si>
  <si>
    <t>ΟΡΙΟ ΓΙΑ Γ΄ ΦΑΣΗ: 35,00 μ</t>
  </si>
  <si>
    <t>ΑΓΩΝΙΣΜΑ :  ΑΚΟΝΤΙΟ ΚΟΡΙΤΣΙΩΝ</t>
  </si>
  <si>
    <t>ΩΡΑ :  14:40</t>
  </si>
  <si>
    <t>ΜΠΑΛΑΝΟΥ</t>
  </si>
  <si>
    <t>ΖΩΗ</t>
  </si>
  <si>
    <t xml:space="preserve">ΣΑΜΑΡΑ </t>
  </si>
  <si>
    <t>ΣΟΦΙΑ</t>
  </si>
  <si>
    <t>31,90</t>
  </si>
  <si>
    <t>29,70</t>
  </si>
  <si>
    <t>ΠΑΠΑΔΗΜΗΤΡΙΟΥ</t>
  </si>
  <si>
    <t>ΧΡΥΣΑΝΘΗ</t>
  </si>
  <si>
    <t>ΓΕ.Λ. ΣΕΡΒΙΩΝ</t>
  </si>
  <si>
    <t>38,75</t>
  </si>
  <si>
    <t>34,17</t>
  </si>
  <si>
    <t>35,86</t>
  </si>
  <si>
    <t>34,87</t>
  </si>
  <si>
    <t>ΦΑΣΟΥΛΑ</t>
  </si>
  <si>
    <t>ΔΗΜΗΤΡΑ</t>
  </si>
  <si>
    <t>ΒΑΪΟΣ</t>
  </si>
  <si>
    <t>1ο ΓΕ.Λ. ΚΟΖΑΝΗΣ</t>
  </si>
  <si>
    <t>33,46</t>
  </si>
  <si>
    <t>33,14</t>
  </si>
  <si>
    <t>36,23</t>
  </si>
  <si>
    <t>33,56</t>
  </si>
  <si>
    <t>ΑΚΟΝΤΙΟ ΑΓΟΡΙΑ</t>
  </si>
  <si>
    <t xml:space="preserve">ΟΡΙΟ ΓΙΑ Γ΄ ΦΑΣΗ: 50,00 μ. </t>
  </si>
  <si>
    <t>ΑΓΩΝΙΣΜΑ :  ΑΚΟΝΤΙΟ ΑΓΟΡΙΩΝ</t>
  </si>
  <si>
    <t>ΜΙΧΟΣ</t>
  </si>
  <si>
    <t>ΠΑΠΑΔΟΠΟΥΛΟΣ</t>
  </si>
  <si>
    <t>Λ.Τ ΛΑΙΜΟΥ</t>
  </si>
  <si>
    <t>37,00</t>
  </si>
  <si>
    <t>36,90</t>
  </si>
  <si>
    <t>ΜΥΛΩΝΑΣ</t>
  </si>
  <si>
    <t>ΜΑΝΩΛΗΣ</t>
  </si>
  <si>
    <t>ΤΖΙΜΑΣ</t>
  </si>
  <si>
    <t>ΒΥΡΩΝΑΣ</t>
  </si>
  <si>
    <t>ΣΦΥΡΑ ΚΟΡΙΤΣΙΩΝ</t>
  </si>
  <si>
    <t xml:space="preserve">ΟΡΙΟ ΓΙΑ Γ΄ ΦΑΣΗ: 43,00 μ. </t>
  </si>
  <si>
    <t>ΑΓΩΝΙΣΜΑ :  ΣΦΥΡΑ ΚΟΡΙΤΣΙΩΝ</t>
  </si>
  <si>
    <t>ΩΡΑ :  12:00</t>
  </si>
  <si>
    <t>ΚΟΣΜΙΔΟΥ</t>
  </si>
  <si>
    <t>ΔΗΜΗΤΡΙΑΔΟΥ</t>
  </si>
  <si>
    <t>ΑΛΕΞΑΝΔΡΑ</t>
  </si>
  <si>
    <t>ΣΦΥΡΑ ΑΓΟΡΙΑ</t>
  </si>
  <si>
    <t>ΟΡΙΟ ΓΙΑ Γ΄ ΦΑΣΗ: 51,00μ</t>
  </si>
  <si>
    <t>ΣΑΝΑΪΔΗΣ</t>
  </si>
  <si>
    <t>ΣΑΒΒΑΣ</t>
  </si>
  <si>
    <t>1ο ΕΠΑ.Λ. ΠΤΟΛΕΜΑΪΔΑΣ</t>
  </si>
  <si>
    <t>Π Ι Ν Α Κ Ι Ο  Ε Π Τ Α Θ Λ Ο Υ</t>
  </si>
  <si>
    <t xml:space="preserve">                                                 Α΄ΦΑΣΗ                              Β΄ ΦΑΣΗ                        Γ΄ΦΑΣΗ</t>
  </si>
  <si>
    <t>ΟΡΓΑΝΩΤΗΣ : Ο.Ε.Σ.Α.Δ ΚΑΣΤΟΡΙΑΣ</t>
  </si>
  <si>
    <t xml:space="preserve">ΑΓΩΝΙΣΜΑ : ΒΑΘΜΟΛΟΓΙΑ  ΕΠΤΑΘΛΟΥ </t>
  </si>
  <si>
    <t>ΣΤΑΔΙΟ : ΑΡΓΟΥΣ ΟΡΕΣΤΙΚΟΥ</t>
  </si>
  <si>
    <t>Αρ. Αθλ.</t>
  </si>
  <si>
    <t xml:space="preserve">            ΣΧΟΛΕΙΟ</t>
  </si>
  <si>
    <t>100μ ΕΜΠ</t>
  </si>
  <si>
    <t>ΒΑΘΜ</t>
  </si>
  <si>
    <t>ΥΨΟΣ</t>
  </si>
  <si>
    <t>ΣΦΑΙΡΑ</t>
  </si>
  <si>
    <t>200 μ.</t>
  </si>
  <si>
    <t>ΒΑΘΜ.1ης ΗΜΕΡΑΣ</t>
  </si>
  <si>
    <t>ΜΗΚΟΣ</t>
  </si>
  <si>
    <t>ΑΚΟΝΤΙΟ</t>
  </si>
  <si>
    <t>ΒΑΘΜ. 6 ΑΓΩΝ.</t>
  </si>
  <si>
    <t>800μ.</t>
  </si>
  <si>
    <t>ΤΕΛΙΚΗ ΒΑΘΜΟΛΟΓΙΑ</t>
  </si>
  <si>
    <t>ΚΑΤΆ-ΤΑΞΗ</t>
  </si>
  <si>
    <t>ΕΤΟΣ          ΓΕΝ</t>
  </si>
  <si>
    <t>ΠΑΠΟΥΛΚΑ</t>
  </si>
  <si>
    <t>ΚΥΡΙΑΚΗ</t>
  </si>
  <si>
    <t xml:space="preserve">ΚΟΥΡΕΤΣΗ </t>
  </si>
  <si>
    <t>ΛΕΥΚΑΔΑ</t>
  </si>
  <si>
    <t xml:space="preserve">ΖΑΚΥΝΘΙΝΟΥ </t>
  </si>
  <si>
    <t>ΘΑΛΕΙΑ</t>
  </si>
  <si>
    <t>Π Ι Ν Α Κ Ι Ο  Δ Ε Κ Α Θ Λ Ο Υ</t>
  </si>
  <si>
    <t xml:space="preserve">                                        Α΄ΦΑΣΗ                              Β΄ ΦΑΣΗ                                 Γ΄ΦΑΣΗ</t>
  </si>
  <si>
    <t>ΑΓΩΝΙΣΜΑ : ΒΑΘΜΟΛΟΓΙΑ  ΔΕΚΑΘΛΟΥ</t>
  </si>
  <si>
    <t>Έτος γεν.</t>
  </si>
  <si>
    <t xml:space="preserve">100 μ </t>
  </si>
  <si>
    <t>400 μ.</t>
  </si>
  <si>
    <t>110 μ. ΕΜΠ.</t>
  </si>
  <si>
    <t>ΔΙΣΚΟΣ</t>
  </si>
  <si>
    <t>ΕΠΙ ΚΟΝΤΩ</t>
  </si>
  <si>
    <t>ΒΑΘΜ. 9 ΑΓΩΝ,</t>
  </si>
  <si>
    <t>1500μ.</t>
  </si>
  <si>
    <t>ΚΑΤAΤΑΞΗ</t>
  </si>
  <si>
    <t>΄</t>
  </si>
  <si>
    <t>΄΄</t>
  </si>
  <si>
    <t xml:space="preserve">΄΄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</si>
</sst>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78">
    <font>
      <sz val="10"/>
      <name val="Arial Greek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color indexed="56"/>
      <name val="Arial Greek"/>
      <family val="0"/>
    </font>
    <font>
      <sz val="12"/>
      <color indexed="8"/>
      <name val="Calibri"/>
      <family val="2"/>
    </font>
    <font>
      <b/>
      <sz val="10"/>
      <color indexed="30"/>
      <name val="Arial Greek"/>
      <family val="0"/>
    </font>
    <font>
      <b/>
      <sz val="20"/>
      <name val="Arial Greek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Arial Greek"/>
      <family val="0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0"/>
      <color indexed="8"/>
      <name val="Arial Greek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 Greek"/>
      <family val="0"/>
    </font>
    <font>
      <b/>
      <sz val="7"/>
      <name val="Arial Greek"/>
      <family val="0"/>
    </font>
    <font>
      <sz val="7"/>
      <name val="Arial Greek"/>
      <family val="0"/>
    </font>
    <font>
      <sz val="12"/>
      <name val="Arial Greek"/>
      <family val="0"/>
    </font>
    <font>
      <b/>
      <sz val="12"/>
      <name val="Arial Greek"/>
      <family val="0"/>
    </font>
    <font>
      <b/>
      <sz val="11"/>
      <name val="Arial Greek"/>
      <family val="0"/>
    </font>
    <font>
      <b/>
      <sz val="9"/>
      <name val="Arial Greek"/>
      <family val="0"/>
    </font>
    <font>
      <b/>
      <sz val="14"/>
      <name val="Arial Greek"/>
      <family val="0"/>
    </font>
    <font>
      <sz val="9"/>
      <name val="Arial Greek"/>
      <family val="0"/>
    </font>
    <font>
      <sz val="6"/>
      <name val="Arial Greek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sz val="12"/>
      <name val="Arial"/>
      <family val="2"/>
    </font>
    <font>
      <vertAlign val="superscript"/>
      <sz val="12"/>
      <name val="Calibri"/>
      <family val="2"/>
    </font>
    <font>
      <sz val="12"/>
      <color indexed="8"/>
      <name val="Arial Greek"/>
      <family val="2"/>
    </font>
    <font>
      <sz val="12"/>
      <name val="Times New Roman"/>
      <family val="1"/>
    </font>
    <font>
      <sz val="10.5"/>
      <name val="Arial Greek"/>
      <family val="0"/>
    </font>
    <font>
      <b/>
      <sz val="12"/>
      <color indexed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 Greek"/>
      <family val="0"/>
    </font>
    <font>
      <sz val="12"/>
      <color rgb="FF000000"/>
      <name val="Calibri"/>
      <family val="2"/>
    </font>
    <font>
      <b/>
      <sz val="10"/>
      <color theme="3"/>
      <name val="Arial Gree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</cellStyleXfs>
  <cellXfs count="575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right" vertical="top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 vertical="center"/>
    </xf>
    <xf numFmtId="0" fontId="75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" fontId="14" fillId="0" borderId="12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1" fontId="4" fillId="0" borderId="12" xfId="0" applyNumberFormat="1" applyFont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15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1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2" fontId="11" fillId="0" borderId="12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shrinkToFit="1"/>
    </xf>
    <xf numFmtId="1" fontId="4" fillId="0" borderId="21" xfId="0" applyNumberFormat="1" applyFont="1" applyBorder="1" applyAlignment="1">
      <alignment horizontal="left" vertical="center"/>
    </xf>
    <xf numFmtId="4" fontId="4" fillId="0" borderId="2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8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left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1" fontId="14" fillId="0" borderId="31" xfId="0" applyNumberFormat="1" applyFont="1" applyBorder="1" applyAlignment="1">
      <alignment horizontal="left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left"/>
    </xf>
    <xf numFmtId="0" fontId="11" fillId="34" borderId="33" xfId="0" applyFont="1" applyFill="1" applyBorder="1" applyAlignment="1">
      <alignment vertical="center"/>
    </xf>
    <xf numFmtId="0" fontId="12" fillId="34" borderId="10" xfId="0" applyFont="1" applyFill="1" applyBorder="1" applyAlignment="1">
      <alignment/>
    </xf>
    <xf numFmtId="1" fontId="23" fillId="0" borderId="27" xfId="0" applyNumberFormat="1" applyFont="1" applyBorder="1" applyAlignment="1">
      <alignment horizontal="left" vertical="center"/>
    </xf>
    <xf numFmtId="2" fontId="23" fillId="0" borderId="27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2" fontId="23" fillId="0" borderId="21" xfId="0" applyNumberFormat="1" applyFont="1" applyBorder="1" applyAlignment="1">
      <alignment horizontal="center" vertical="center"/>
    </xf>
    <xf numFmtId="1" fontId="23" fillId="0" borderId="21" xfId="0" applyNumberFormat="1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1" fillId="0" borderId="12" xfId="0" applyNumberFormat="1" applyFont="1" applyBorder="1" applyAlignment="1">
      <alignment horizontal="left" vertical="center"/>
    </xf>
    <xf numFmtId="1" fontId="23" fillId="0" borderId="12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2" fontId="23" fillId="0" borderId="11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3" fillId="0" borderId="40" xfId="0" applyNumberFormat="1" applyFont="1" applyBorder="1" applyAlignment="1">
      <alignment horizontal="left" vertical="center"/>
    </xf>
    <xf numFmtId="1" fontId="23" fillId="0" borderId="31" xfId="0" applyNumberFormat="1" applyFont="1" applyBorder="1" applyAlignment="1">
      <alignment horizontal="left" vertical="center"/>
    </xf>
    <xf numFmtId="1" fontId="23" fillId="0" borderId="41" xfId="0" applyNumberFormat="1" applyFont="1" applyBorder="1" applyAlignment="1">
      <alignment horizontal="left" vertical="center"/>
    </xf>
    <xf numFmtId="2" fontId="23" fillId="0" borderId="4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2" fontId="23" fillId="0" borderId="31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2" fontId="23" fillId="0" borderId="45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1" fontId="23" fillId="0" borderId="45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10" fillId="34" borderId="50" xfId="0" applyFont="1" applyFill="1" applyBorder="1" applyAlignment="1">
      <alignment vertical="center"/>
    </xf>
    <xf numFmtId="0" fontId="10" fillId="34" borderId="51" xfId="0" applyFont="1" applyFill="1" applyBorder="1" applyAlignment="1">
      <alignment vertical="center"/>
    </xf>
    <xf numFmtId="0" fontId="10" fillId="34" borderId="52" xfId="0" applyFont="1" applyFill="1" applyBorder="1" applyAlignment="1">
      <alignment vertical="center"/>
    </xf>
    <xf numFmtId="0" fontId="11" fillId="34" borderId="52" xfId="0" applyFont="1" applyFill="1" applyBorder="1" applyAlignment="1">
      <alignment horizontal="left" vertical="center"/>
    </xf>
    <xf numFmtId="0" fontId="11" fillId="34" borderId="50" xfId="0" applyFont="1" applyFill="1" applyBorder="1" applyAlignment="1">
      <alignment vertical="center"/>
    </xf>
    <xf numFmtId="0" fontId="14" fillId="34" borderId="33" xfId="0" applyFont="1" applyFill="1" applyBorder="1" applyAlignment="1">
      <alignment vertical="center"/>
    </xf>
    <xf numFmtId="0" fontId="25" fillId="0" borderId="34" xfId="0" applyFont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2" fontId="17" fillId="0" borderId="27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2" fontId="27" fillId="0" borderId="53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25" fillId="0" borderId="37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0" borderId="58" xfId="0" applyFont="1" applyBorder="1" applyAlignment="1">
      <alignment horizontal="left" vertical="center"/>
    </xf>
    <xf numFmtId="0" fontId="28" fillId="0" borderId="59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0" fillId="0" borderId="58" xfId="0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left" vertical="center"/>
    </xf>
    <xf numFmtId="1" fontId="23" fillId="0" borderId="18" xfId="0" applyNumberFormat="1" applyFont="1" applyBorder="1" applyAlignment="1">
      <alignment horizontal="left" vertical="center"/>
    </xf>
    <xf numFmtId="1" fontId="23" fillId="0" borderId="29" xfId="0" applyNumberFormat="1" applyFont="1" applyBorder="1" applyAlignment="1">
      <alignment horizontal="left" vertical="center"/>
    </xf>
    <xf numFmtId="2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2" fontId="17" fillId="0" borderId="17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59" xfId="0" applyFont="1" applyBorder="1" applyAlignment="1">
      <alignment horizontal="left" vertical="center"/>
    </xf>
    <xf numFmtId="0" fontId="17" fillId="0" borderId="6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2" fontId="17" fillId="0" borderId="64" xfId="0" applyNumberFormat="1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1" fontId="27" fillId="0" borderId="61" xfId="0" applyNumberFormat="1" applyFont="1" applyFill="1" applyBorder="1" applyAlignment="1">
      <alignment horizontal="center" vertical="center"/>
    </xf>
    <xf numFmtId="1" fontId="27" fillId="0" borderId="50" xfId="0" applyNumberFormat="1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2" fontId="17" fillId="0" borderId="67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68" xfId="0" applyNumberFormat="1" applyFont="1" applyFill="1" applyBorder="1" applyAlignment="1">
      <alignment horizontal="center" vertical="center"/>
    </xf>
    <xf numFmtId="2" fontId="14" fillId="0" borderId="45" xfId="0" applyNumberFormat="1" applyFont="1" applyFill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2" fontId="14" fillId="0" borderId="69" xfId="0" applyNumberFormat="1" applyFont="1" applyFill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2" fontId="27" fillId="0" borderId="28" xfId="0" applyNumberFormat="1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31" fillId="33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7" fillId="0" borderId="15" xfId="0" applyFont="1" applyFill="1" applyBorder="1" applyAlignment="1">
      <alignment horizontal="left" vertical="center"/>
    </xf>
    <xf numFmtId="2" fontId="6" fillId="0" borderId="39" xfId="0" applyNumberFormat="1" applyFont="1" applyFill="1" applyBorder="1" applyAlignment="1">
      <alignment horizontal="left" vertical="center"/>
    </xf>
    <xf numFmtId="2" fontId="4" fillId="0" borderId="39" xfId="0" applyNumberFormat="1" applyFont="1" applyFill="1" applyBorder="1" applyAlignment="1">
      <alignment horizontal="left" vertical="center"/>
    </xf>
    <xf numFmtId="1" fontId="4" fillId="0" borderId="39" xfId="0" applyNumberFormat="1" applyFont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1" fontId="4" fillId="0" borderId="36" xfId="0" applyNumberFormat="1" applyFont="1" applyBorder="1" applyAlignment="1">
      <alignment horizontal="left" vertical="center"/>
    </xf>
    <xf numFmtId="1" fontId="4" fillId="0" borderId="67" xfId="0" applyNumberFormat="1" applyFont="1" applyBorder="1" applyAlignment="1">
      <alignment horizontal="lef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66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left"/>
    </xf>
    <xf numFmtId="0" fontId="10" fillId="33" borderId="52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left"/>
    </xf>
    <xf numFmtId="0" fontId="24" fillId="0" borderId="33" xfId="0" applyFont="1" applyFill="1" applyBorder="1" applyAlignment="1">
      <alignment/>
    </xf>
    <xf numFmtId="0" fontId="24" fillId="33" borderId="33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2" fontId="11" fillId="0" borderId="18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6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/>
    </xf>
    <xf numFmtId="0" fontId="4" fillId="33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1" fontId="11" fillId="0" borderId="13" xfId="0" applyNumberFormat="1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center" vertical="center"/>
    </xf>
    <xf numFmtId="0" fontId="76" fillId="0" borderId="12" xfId="0" applyFont="1" applyBorder="1" applyAlignment="1">
      <alignment horizontal="left" wrapText="1"/>
    </xf>
    <xf numFmtId="0" fontId="6" fillId="0" borderId="0" xfId="0" applyFont="1" applyFill="1" applyAlignment="1">
      <alignment/>
    </xf>
    <xf numFmtId="0" fontId="11" fillId="0" borderId="31" xfId="0" applyFont="1" applyBorder="1" applyAlignment="1">
      <alignment horizontal="left" vertical="center"/>
    </xf>
    <xf numFmtId="1" fontId="11" fillId="0" borderId="31" xfId="0" applyNumberFormat="1" applyFont="1" applyBorder="1" applyAlignment="1">
      <alignment horizontal="left" vertical="center"/>
    </xf>
    <xf numFmtId="1" fontId="4" fillId="0" borderId="21" xfId="0" applyNumberFormat="1" applyFont="1" applyBorder="1" applyAlignment="1">
      <alignment horizontal="center"/>
    </xf>
    <xf numFmtId="0" fontId="35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6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9" fontId="4" fillId="0" borderId="18" xfId="0" applyNumberFormat="1" applyFont="1" applyBorder="1" applyAlignment="1" quotePrefix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4" fillId="0" borderId="12" xfId="0" applyNumberFormat="1" applyFont="1" applyBorder="1" applyAlignment="1" quotePrefix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4" fontId="4" fillId="0" borderId="12" xfId="0" applyNumberFormat="1" applyFont="1" applyFill="1" applyBorder="1" applyAlignment="1" quotePrefix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33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11" fillId="34" borderId="33" xfId="0" applyFont="1" applyFill="1" applyBorder="1" applyAlignment="1">
      <alignment horizontal="left" vertical="center"/>
    </xf>
    <xf numFmtId="0" fontId="25" fillId="0" borderId="55" xfId="0" applyFont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right"/>
    </xf>
    <xf numFmtId="0" fontId="1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13" fillId="0" borderId="66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3" fillId="0" borderId="6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1" fillId="33" borderId="50" xfId="0" applyFont="1" applyFill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0" fontId="13" fillId="0" borderId="6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0" fillId="33" borderId="50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left"/>
    </xf>
    <xf numFmtId="0" fontId="0" fillId="0" borderId="23" xfId="0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13" fillId="0" borderId="6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69" xfId="0" applyFont="1" applyBorder="1" applyAlignment="1">
      <alignment horizontal="center" wrapText="1"/>
    </xf>
    <xf numFmtId="0" fontId="13" fillId="0" borderId="63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wrapText="1"/>
    </xf>
    <xf numFmtId="2" fontId="13" fillId="0" borderId="33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6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10" fillId="34" borderId="50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11" fillId="34" borderId="50" xfId="0" applyFont="1" applyFill="1" applyBorder="1" applyAlignment="1">
      <alignment horizontal="left" vertical="center"/>
    </xf>
    <xf numFmtId="0" fontId="14" fillId="34" borderId="33" xfId="0" applyFont="1" applyFill="1" applyBorder="1" applyAlignment="1">
      <alignment horizontal="left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60" wrapText="1"/>
    </xf>
    <xf numFmtId="0" fontId="20" fillId="0" borderId="6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24" xfId="0" applyBorder="1" applyAlignment="1">
      <alignment textRotation="60"/>
    </xf>
    <xf numFmtId="0" fontId="21" fillId="35" borderId="73" xfId="0" applyFont="1" applyFill="1" applyBorder="1" applyAlignment="1">
      <alignment horizontal="center" vertical="center" wrapText="1"/>
    </xf>
    <xf numFmtId="0" fontId="21" fillId="35" borderId="42" xfId="0" applyFont="1" applyFill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textRotation="60" wrapText="1"/>
    </xf>
    <xf numFmtId="0" fontId="0" fillId="0" borderId="74" xfId="0" applyBorder="1" applyAlignment="1">
      <alignment horizontal="center" vertical="center" textRotation="60" wrapText="1"/>
    </xf>
    <xf numFmtId="0" fontId="20" fillId="0" borderId="74" xfId="0" applyFont="1" applyBorder="1" applyAlignment="1">
      <alignment horizontal="center" vertical="center" wrapText="1"/>
    </xf>
    <xf numFmtId="0" fontId="22" fillId="35" borderId="74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textRotation="60" wrapText="1"/>
    </xf>
    <xf numFmtId="0" fontId="20" fillId="0" borderId="0" xfId="0" applyFont="1" applyBorder="1" applyAlignment="1">
      <alignment horizontal="center" vertical="center" textRotation="60" wrapText="1"/>
    </xf>
    <xf numFmtId="0" fontId="20" fillId="0" borderId="76" xfId="0" applyFont="1" applyBorder="1" applyAlignment="1">
      <alignment horizontal="center" vertical="center" textRotation="60" wrapText="1"/>
    </xf>
    <xf numFmtId="0" fontId="26" fillId="0" borderId="51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2" fillId="36" borderId="74" xfId="0" applyFont="1" applyFill="1" applyBorder="1" applyAlignment="1">
      <alignment horizontal="center" vertical="center" wrapText="1"/>
    </xf>
    <xf numFmtId="0" fontId="21" fillId="36" borderId="73" xfId="0" applyFont="1" applyFill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ΜΗΤΡΩΟ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4</xdr:col>
      <xdr:colOff>523875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3705225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Χ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4</xdr:row>
      <xdr:rowOff>28575</xdr:rowOff>
    </xdr:from>
    <xdr:to>
      <xdr:col>6</xdr:col>
      <xdr:colOff>209550</xdr:colOff>
      <xdr:row>4</xdr:row>
      <xdr:rowOff>238125</xdr:rowOff>
    </xdr:to>
    <xdr:sp>
      <xdr:nvSpPr>
        <xdr:cNvPr id="1" name="Flowchart: Process 2"/>
        <xdr:cNvSpPr>
          <a:spLocks/>
        </xdr:cNvSpPr>
      </xdr:nvSpPr>
      <xdr:spPr>
        <a:xfrm>
          <a:off x="601027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19050</xdr:rowOff>
    </xdr:from>
    <xdr:to>
      <xdr:col>4</xdr:col>
      <xdr:colOff>476250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3667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1257300</xdr:colOff>
      <xdr:row>4</xdr:row>
      <xdr:rowOff>9525</xdr:rowOff>
    </xdr:from>
    <xdr:to>
      <xdr:col>6</xdr:col>
      <xdr:colOff>247650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6057900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1714500</xdr:colOff>
      <xdr:row>4</xdr:row>
      <xdr:rowOff>9525</xdr:rowOff>
    </xdr:from>
    <xdr:to>
      <xdr:col>7</xdr:col>
      <xdr:colOff>85725</xdr:colOff>
      <xdr:row>4</xdr:row>
      <xdr:rowOff>219075</xdr:rowOff>
    </xdr:to>
    <xdr:sp>
      <xdr:nvSpPr>
        <xdr:cNvPr id="2" name="Flowchart: Process 4"/>
        <xdr:cNvSpPr>
          <a:spLocks/>
        </xdr:cNvSpPr>
      </xdr:nvSpPr>
      <xdr:spPr>
        <a:xfrm>
          <a:off x="7867650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9525</xdr:rowOff>
    </xdr:from>
    <xdr:to>
      <xdr:col>4</xdr:col>
      <xdr:colOff>466725</xdr:colOff>
      <xdr:row>4</xdr:row>
      <xdr:rowOff>219075</xdr:rowOff>
    </xdr:to>
    <xdr:sp>
      <xdr:nvSpPr>
        <xdr:cNvPr id="3" name="Flowchart: Process 5"/>
        <xdr:cNvSpPr>
          <a:spLocks/>
        </xdr:cNvSpPr>
      </xdr:nvSpPr>
      <xdr:spPr>
        <a:xfrm>
          <a:off x="36576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4</xdr:row>
      <xdr:rowOff>28575</xdr:rowOff>
    </xdr:from>
    <xdr:to>
      <xdr:col>6</xdr:col>
      <xdr:colOff>295275</xdr:colOff>
      <xdr:row>4</xdr:row>
      <xdr:rowOff>238125</xdr:rowOff>
    </xdr:to>
    <xdr:sp>
      <xdr:nvSpPr>
        <xdr:cNvPr id="1" name="Flowchart: Process 2"/>
        <xdr:cNvSpPr>
          <a:spLocks/>
        </xdr:cNvSpPr>
      </xdr:nvSpPr>
      <xdr:spPr>
        <a:xfrm>
          <a:off x="6096000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304800</xdr:colOff>
      <xdr:row>3</xdr:row>
      <xdr:rowOff>152400</xdr:rowOff>
    </xdr:from>
    <xdr:to>
      <xdr:col>4</xdr:col>
      <xdr:colOff>657225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3838575" y="1647825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4</xdr:row>
      <xdr:rowOff>19050</xdr:rowOff>
    </xdr:from>
    <xdr:to>
      <xdr:col>6</xdr:col>
      <xdr:colOff>257175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606742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19050</xdr:rowOff>
    </xdr:from>
    <xdr:to>
      <xdr:col>4</xdr:col>
      <xdr:colOff>476250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36671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323850</xdr:colOff>
      <xdr:row>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1200150</xdr:colOff>
      <xdr:row>4</xdr:row>
      <xdr:rowOff>28575</xdr:rowOff>
    </xdr:from>
    <xdr:to>
      <xdr:col>6</xdr:col>
      <xdr:colOff>200025</xdr:colOff>
      <xdr:row>4</xdr:row>
      <xdr:rowOff>238125</xdr:rowOff>
    </xdr:to>
    <xdr:sp>
      <xdr:nvSpPr>
        <xdr:cNvPr id="1" name="Flowchart: Process 2"/>
        <xdr:cNvSpPr>
          <a:spLocks/>
        </xdr:cNvSpPr>
      </xdr:nvSpPr>
      <xdr:spPr>
        <a:xfrm>
          <a:off x="6000750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47625</xdr:rowOff>
    </xdr:from>
    <xdr:to>
      <xdr:col>4</xdr:col>
      <xdr:colOff>457200</xdr:colOff>
      <xdr:row>5</xdr:row>
      <xdr:rowOff>9525</xdr:rowOff>
    </xdr:to>
    <xdr:sp>
      <xdr:nvSpPr>
        <xdr:cNvPr id="3" name="Flowchart: Process 4"/>
        <xdr:cNvSpPr>
          <a:spLocks/>
        </xdr:cNvSpPr>
      </xdr:nvSpPr>
      <xdr:spPr>
        <a:xfrm>
          <a:off x="3638550" y="17049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4</xdr:col>
      <xdr:colOff>361950</xdr:colOff>
      <xdr:row>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867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1228725</xdr:colOff>
      <xdr:row>4</xdr:row>
      <xdr:rowOff>38100</xdr:rowOff>
    </xdr:from>
    <xdr:to>
      <xdr:col>6</xdr:col>
      <xdr:colOff>228600</xdr:colOff>
      <xdr:row>5</xdr:row>
      <xdr:rowOff>0</xdr:rowOff>
    </xdr:to>
    <xdr:sp>
      <xdr:nvSpPr>
        <xdr:cNvPr id="1" name="Flowchart: Process 2"/>
        <xdr:cNvSpPr>
          <a:spLocks/>
        </xdr:cNvSpPr>
      </xdr:nvSpPr>
      <xdr:spPr>
        <a:xfrm>
          <a:off x="602932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47625</xdr:rowOff>
    </xdr:from>
    <xdr:to>
      <xdr:col>4</xdr:col>
      <xdr:colOff>457200</xdr:colOff>
      <xdr:row>5</xdr:row>
      <xdr:rowOff>9525</xdr:rowOff>
    </xdr:to>
    <xdr:sp>
      <xdr:nvSpPr>
        <xdr:cNvPr id="3" name="Flowchart: Process 4"/>
        <xdr:cNvSpPr>
          <a:spLocks/>
        </xdr:cNvSpPr>
      </xdr:nvSpPr>
      <xdr:spPr>
        <a:xfrm>
          <a:off x="3638550" y="17049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4</xdr:col>
      <xdr:colOff>381000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4</xdr:row>
      <xdr:rowOff>28575</xdr:rowOff>
    </xdr:from>
    <xdr:to>
      <xdr:col>6</xdr:col>
      <xdr:colOff>285750</xdr:colOff>
      <xdr:row>4</xdr:row>
      <xdr:rowOff>238125</xdr:rowOff>
    </xdr:to>
    <xdr:sp>
      <xdr:nvSpPr>
        <xdr:cNvPr id="1" name="Flowchart: Process 2"/>
        <xdr:cNvSpPr>
          <a:spLocks/>
        </xdr:cNvSpPr>
      </xdr:nvSpPr>
      <xdr:spPr>
        <a:xfrm>
          <a:off x="608647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1857375</xdr:colOff>
      <xdr:row>4</xdr:row>
      <xdr:rowOff>38100</xdr:rowOff>
    </xdr:from>
    <xdr:to>
      <xdr:col>7</xdr:col>
      <xdr:colOff>238125</xdr:colOff>
      <xdr:row>5</xdr:row>
      <xdr:rowOff>0</xdr:rowOff>
    </xdr:to>
    <xdr:sp>
      <xdr:nvSpPr>
        <xdr:cNvPr id="2" name="Flowchart: Process 3"/>
        <xdr:cNvSpPr>
          <a:spLocks/>
        </xdr:cNvSpPr>
      </xdr:nvSpPr>
      <xdr:spPr>
        <a:xfrm>
          <a:off x="801052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0</xdr:rowOff>
    </xdr:from>
    <xdr:to>
      <xdr:col>4</xdr:col>
      <xdr:colOff>723900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39052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1524000</xdr:colOff>
      <xdr:row>4</xdr:row>
      <xdr:rowOff>9525</xdr:rowOff>
    </xdr:from>
    <xdr:to>
      <xdr:col>6</xdr:col>
      <xdr:colOff>1876425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7677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19050</xdr:rowOff>
    </xdr:from>
    <xdr:to>
      <xdr:col>5</xdr:col>
      <xdr:colOff>828675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527685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1381125</xdr:colOff>
      <xdr:row>4</xdr:row>
      <xdr:rowOff>38100</xdr:rowOff>
    </xdr:from>
    <xdr:to>
      <xdr:col>6</xdr:col>
      <xdr:colOff>1733550</xdr:colOff>
      <xdr:row>5</xdr:row>
      <xdr:rowOff>0</xdr:rowOff>
    </xdr:to>
    <xdr:sp>
      <xdr:nvSpPr>
        <xdr:cNvPr id="1" name="Flowchart: Process 2"/>
        <xdr:cNvSpPr>
          <a:spLocks/>
        </xdr:cNvSpPr>
      </xdr:nvSpPr>
      <xdr:spPr>
        <a:xfrm>
          <a:off x="753427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1381125</xdr:colOff>
      <xdr:row>4</xdr:row>
      <xdr:rowOff>47625</xdr:rowOff>
    </xdr:from>
    <xdr:to>
      <xdr:col>8</xdr:col>
      <xdr:colOff>133350</xdr:colOff>
      <xdr:row>5</xdr:row>
      <xdr:rowOff>9525</xdr:rowOff>
    </xdr:to>
    <xdr:sp>
      <xdr:nvSpPr>
        <xdr:cNvPr id="2" name="Flowchart: Process 3"/>
        <xdr:cNvSpPr>
          <a:spLocks/>
        </xdr:cNvSpPr>
      </xdr:nvSpPr>
      <xdr:spPr>
        <a:xfrm>
          <a:off x="9505950" y="17049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28575</xdr:rowOff>
    </xdr:from>
    <xdr:to>
      <xdr:col>5</xdr:col>
      <xdr:colOff>990600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5448300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4</xdr:col>
      <xdr:colOff>381000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1476375</xdr:colOff>
      <xdr:row>4</xdr:row>
      <xdr:rowOff>19050</xdr:rowOff>
    </xdr:from>
    <xdr:to>
      <xdr:col>6</xdr:col>
      <xdr:colOff>1828800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6295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1495425</xdr:colOff>
      <xdr:row>4</xdr:row>
      <xdr:rowOff>19050</xdr:rowOff>
    </xdr:from>
    <xdr:to>
      <xdr:col>8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62025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504825</xdr:colOff>
      <xdr:row>4</xdr:row>
      <xdr:rowOff>19050</xdr:rowOff>
    </xdr:from>
    <xdr:to>
      <xdr:col>5</xdr:col>
      <xdr:colOff>847725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53054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4</xdr:col>
      <xdr:colOff>400050</xdr:colOff>
      <xdr:row>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2028825</xdr:colOff>
      <xdr:row>4</xdr:row>
      <xdr:rowOff>9525</xdr:rowOff>
    </xdr:from>
    <xdr:to>
      <xdr:col>4</xdr:col>
      <xdr:colOff>342900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39433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1685925</xdr:colOff>
      <xdr:row>4</xdr:row>
      <xdr:rowOff>19050</xdr:rowOff>
    </xdr:from>
    <xdr:to>
      <xdr:col>7</xdr:col>
      <xdr:colOff>66675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2581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1143000</xdr:colOff>
      <xdr:row>4</xdr:row>
      <xdr:rowOff>28575</xdr:rowOff>
    </xdr:from>
    <xdr:to>
      <xdr:col>6</xdr:col>
      <xdr:colOff>152400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6362700" y="1685925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1943100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1476375</xdr:colOff>
      <xdr:row>4</xdr:row>
      <xdr:rowOff>19050</xdr:rowOff>
    </xdr:from>
    <xdr:to>
      <xdr:col>6</xdr:col>
      <xdr:colOff>1828800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6295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1333500</xdr:colOff>
      <xdr:row>4</xdr:row>
      <xdr:rowOff>38100</xdr:rowOff>
    </xdr:from>
    <xdr:to>
      <xdr:col>8</xdr:col>
      <xdr:colOff>85725</xdr:colOff>
      <xdr:row>4</xdr:row>
      <xdr:rowOff>247650</xdr:rowOff>
    </xdr:to>
    <xdr:sp>
      <xdr:nvSpPr>
        <xdr:cNvPr id="2" name="Flowchart: Process 3"/>
        <xdr:cNvSpPr>
          <a:spLocks/>
        </xdr:cNvSpPr>
      </xdr:nvSpPr>
      <xdr:spPr>
        <a:xfrm>
          <a:off x="9458325" y="169545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161925</xdr:rowOff>
    </xdr:from>
    <xdr:to>
      <xdr:col>5</xdr:col>
      <xdr:colOff>828675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52768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4</xdr:col>
      <xdr:colOff>361950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6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4</xdr:row>
      <xdr:rowOff>9525</xdr:rowOff>
    </xdr:from>
    <xdr:to>
      <xdr:col>9</xdr:col>
      <xdr:colOff>95250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10077450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180975</xdr:colOff>
      <xdr:row>4</xdr:row>
      <xdr:rowOff>9525</xdr:rowOff>
    </xdr:from>
    <xdr:to>
      <xdr:col>15</xdr:col>
      <xdr:colOff>57150</xdr:colOff>
      <xdr:row>4</xdr:row>
      <xdr:rowOff>219075</xdr:rowOff>
    </xdr:to>
    <xdr:sp>
      <xdr:nvSpPr>
        <xdr:cNvPr id="2" name="Flowchart: Process 3"/>
        <xdr:cNvSpPr>
          <a:spLocks/>
        </xdr:cNvSpPr>
      </xdr:nvSpPr>
      <xdr:spPr>
        <a:xfrm>
          <a:off x="11896725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1533525</xdr:colOff>
      <xdr:row>4</xdr:row>
      <xdr:rowOff>9525</xdr:rowOff>
    </xdr:from>
    <xdr:to>
      <xdr:col>6</xdr:col>
      <xdr:colOff>1952625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686675" y="1666875"/>
          <a:ext cx="4095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4</xdr:col>
      <xdr:colOff>381000</xdr:colOff>
      <xdr:row>1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4</xdr:row>
      <xdr:rowOff>9525</xdr:rowOff>
    </xdr:from>
    <xdr:to>
      <xdr:col>9</xdr:col>
      <xdr:colOff>95250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10077450" y="16668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161925</xdr:colOff>
      <xdr:row>4</xdr:row>
      <xdr:rowOff>28575</xdr:rowOff>
    </xdr:from>
    <xdr:to>
      <xdr:col>15</xdr:col>
      <xdr:colOff>28575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11877675" y="168592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1533525</xdr:colOff>
      <xdr:row>4</xdr:row>
      <xdr:rowOff>9525</xdr:rowOff>
    </xdr:from>
    <xdr:to>
      <xdr:col>6</xdr:col>
      <xdr:colOff>1952625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7686675" y="1666875"/>
          <a:ext cx="4095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47625</xdr:rowOff>
    </xdr:from>
    <xdr:to>
      <xdr:col>4</xdr:col>
      <xdr:colOff>381000</xdr:colOff>
      <xdr:row>1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4</xdr:row>
      <xdr:rowOff>9525</xdr:rowOff>
    </xdr:from>
    <xdr:to>
      <xdr:col>9</xdr:col>
      <xdr:colOff>95250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10096500" y="1666875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82450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1533525</xdr:colOff>
      <xdr:row>4</xdr:row>
      <xdr:rowOff>47625</xdr:rowOff>
    </xdr:from>
    <xdr:to>
      <xdr:col>6</xdr:col>
      <xdr:colOff>1962150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7686675" y="1704975"/>
          <a:ext cx="419100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4</xdr:col>
      <xdr:colOff>361950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6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4</xdr:row>
      <xdr:rowOff>9525</xdr:rowOff>
    </xdr:from>
    <xdr:to>
      <xdr:col>9</xdr:col>
      <xdr:colOff>95250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10096500" y="1666875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14</xdr:col>
      <xdr:colOff>19050</xdr:colOff>
      <xdr:row>4</xdr:row>
      <xdr:rowOff>19050</xdr:rowOff>
    </xdr:from>
    <xdr:to>
      <xdr:col>15</xdr:col>
      <xdr:colOff>142875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982450" y="167640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1533525</xdr:colOff>
      <xdr:row>4</xdr:row>
      <xdr:rowOff>47625</xdr:rowOff>
    </xdr:from>
    <xdr:to>
      <xdr:col>6</xdr:col>
      <xdr:colOff>1962150</xdr:colOff>
      <xdr:row>5</xdr:row>
      <xdr:rowOff>0</xdr:rowOff>
    </xdr:to>
    <xdr:sp>
      <xdr:nvSpPr>
        <xdr:cNvPr id="3" name="Flowchart: Process 4"/>
        <xdr:cNvSpPr>
          <a:spLocks/>
        </xdr:cNvSpPr>
      </xdr:nvSpPr>
      <xdr:spPr>
        <a:xfrm>
          <a:off x="7686675" y="1704975"/>
          <a:ext cx="419100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4</xdr:col>
      <xdr:colOff>361950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6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4</xdr:row>
      <xdr:rowOff>38100</xdr:rowOff>
    </xdr:from>
    <xdr:to>
      <xdr:col>8</xdr:col>
      <xdr:colOff>533400</xdr:colOff>
      <xdr:row>4</xdr:row>
      <xdr:rowOff>247650</xdr:rowOff>
    </xdr:to>
    <xdr:sp>
      <xdr:nvSpPr>
        <xdr:cNvPr id="1" name="Flowchart: Process 2"/>
        <xdr:cNvSpPr>
          <a:spLocks/>
        </xdr:cNvSpPr>
      </xdr:nvSpPr>
      <xdr:spPr>
        <a:xfrm>
          <a:off x="9915525" y="169545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133350</xdr:colOff>
      <xdr:row>4</xdr:row>
      <xdr:rowOff>19050</xdr:rowOff>
    </xdr:from>
    <xdr:to>
      <xdr:col>15</xdr:col>
      <xdr:colOff>9525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7824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1543050</xdr:colOff>
      <xdr:row>3</xdr:row>
      <xdr:rowOff>161925</xdr:rowOff>
    </xdr:from>
    <xdr:to>
      <xdr:col>6</xdr:col>
      <xdr:colOff>1905000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7696200" y="16573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400050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4</xdr:row>
      <xdr:rowOff>19050</xdr:rowOff>
    </xdr:from>
    <xdr:to>
      <xdr:col>8</xdr:col>
      <xdr:colOff>533400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9915525" y="16764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209550</xdr:colOff>
      <xdr:row>4</xdr:row>
      <xdr:rowOff>19050</xdr:rowOff>
    </xdr:from>
    <xdr:to>
      <xdr:col>15</xdr:col>
      <xdr:colOff>85725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8586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1543050</xdr:colOff>
      <xdr:row>3</xdr:row>
      <xdr:rowOff>161925</xdr:rowOff>
    </xdr:from>
    <xdr:to>
      <xdr:col>6</xdr:col>
      <xdr:colOff>1905000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7696200" y="1657350"/>
          <a:ext cx="3619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400050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4</xdr:row>
      <xdr:rowOff>0</xdr:rowOff>
    </xdr:from>
    <xdr:to>
      <xdr:col>8</xdr:col>
      <xdr:colOff>466725</xdr:colOff>
      <xdr:row>4</xdr:row>
      <xdr:rowOff>209550</xdr:rowOff>
    </xdr:to>
    <xdr:sp>
      <xdr:nvSpPr>
        <xdr:cNvPr id="1" name="Flowchart: Process 2"/>
        <xdr:cNvSpPr>
          <a:spLocks/>
        </xdr:cNvSpPr>
      </xdr:nvSpPr>
      <xdr:spPr>
        <a:xfrm>
          <a:off x="9848850" y="165735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171450</xdr:colOff>
      <xdr:row>3</xdr:row>
      <xdr:rowOff>142875</xdr:rowOff>
    </xdr:from>
    <xdr:to>
      <xdr:col>15</xdr:col>
      <xdr:colOff>66675</xdr:colOff>
      <xdr:row>4</xdr:row>
      <xdr:rowOff>200025</xdr:rowOff>
    </xdr:to>
    <xdr:sp>
      <xdr:nvSpPr>
        <xdr:cNvPr id="2" name="Flowchart: Process 3"/>
        <xdr:cNvSpPr>
          <a:spLocks/>
        </xdr:cNvSpPr>
      </xdr:nvSpPr>
      <xdr:spPr>
        <a:xfrm>
          <a:off x="11820525" y="1638300"/>
          <a:ext cx="37147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1524000</xdr:colOff>
      <xdr:row>3</xdr:row>
      <xdr:rowOff>161925</xdr:rowOff>
    </xdr:from>
    <xdr:to>
      <xdr:col>6</xdr:col>
      <xdr:colOff>1876425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76771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4</xdr:col>
      <xdr:colOff>381000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4</xdr:row>
      <xdr:rowOff>19050</xdr:rowOff>
    </xdr:from>
    <xdr:to>
      <xdr:col>8</xdr:col>
      <xdr:colOff>457200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9839325" y="16764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219075</xdr:colOff>
      <xdr:row>4</xdr:row>
      <xdr:rowOff>38100</xdr:rowOff>
    </xdr:from>
    <xdr:to>
      <xdr:col>15</xdr:col>
      <xdr:colOff>95250</xdr:colOff>
      <xdr:row>4</xdr:row>
      <xdr:rowOff>247650</xdr:rowOff>
    </xdr:to>
    <xdr:sp>
      <xdr:nvSpPr>
        <xdr:cNvPr id="2" name="Flowchart: Process 3"/>
        <xdr:cNvSpPr>
          <a:spLocks/>
        </xdr:cNvSpPr>
      </xdr:nvSpPr>
      <xdr:spPr>
        <a:xfrm>
          <a:off x="11868150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1524000</xdr:colOff>
      <xdr:row>3</xdr:row>
      <xdr:rowOff>161925</xdr:rowOff>
    </xdr:from>
    <xdr:to>
      <xdr:col>6</xdr:col>
      <xdr:colOff>1876425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76771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4</xdr:col>
      <xdr:colOff>381000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1209675</xdr:colOff>
      <xdr:row>4</xdr:row>
      <xdr:rowOff>38100</xdr:rowOff>
    </xdr:from>
    <xdr:to>
      <xdr:col>6</xdr:col>
      <xdr:colOff>1562100</xdr:colOff>
      <xdr:row>4</xdr:row>
      <xdr:rowOff>247650</xdr:rowOff>
    </xdr:to>
    <xdr:sp>
      <xdr:nvSpPr>
        <xdr:cNvPr id="1" name="Flowchart: Process 2"/>
        <xdr:cNvSpPr>
          <a:spLocks/>
        </xdr:cNvSpPr>
      </xdr:nvSpPr>
      <xdr:spPr>
        <a:xfrm>
          <a:off x="736282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200025</xdr:colOff>
      <xdr:row>3</xdr:row>
      <xdr:rowOff>161925</xdr:rowOff>
    </xdr:from>
    <xdr:to>
      <xdr:col>5</xdr:col>
      <xdr:colOff>542925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5000625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323850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19050</xdr:rowOff>
    </xdr:from>
    <xdr:to>
      <xdr:col>4</xdr:col>
      <xdr:colOff>552450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37433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142875</xdr:rowOff>
    </xdr:from>
    <xdr:to>
      <xdr:col>6</xdr:col>
      <xdr:colOff>333375</xdr:colOff>
      <xdr:row>4</xdr:row>
      <xdr:rowOff>238125</xdr:rowOff>
    </xdr:to>
    <xdr:pic>
      <xdr:nvPicPr>
        <xdr:cNvPr id="5" name="6 - Εικόν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6383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4</xdr:row>
      <xdr:rowOff>19050</xdr:rowOff>
    </xdr:from>
    <xdr:to>
      <xdr:col>6</xdr:col>
      <xdr:colOff>1419225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4199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1085850</xdr:colOff>
      <xdr:row>4</xdr:row>
      <xdr:rowOff>19050</xdr:rowOff>
    </xdr:from>
    <xdr:to>
      <xdr:col>7</xdr:col>
      <xdr:colOff>1438275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4107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400050</xdr:colOff>
      <xdr:row>4</xdr:row>
      <xdr:rowOff>247650</xdr:rowOff>
    </xdr:to>
    <xdr:sp>
      <xdr:nvSpPr>
        <xdr:cNvPr id="3" name="Flowchart: Process 4"/>
        <xdr:cNvSpPr>
          <a:spLocks/>
        </xdr:cNvSpPr>
      </xdr:nvSpPr>
      <xdr:spPr>
        <a:xfrm>
          <a:off x="505777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4</xdr:col>
      <xdr:colOff>161925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86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1057275</xdr:colOff>
      <xdr:row>4</xdr:row>
      <xdr:rowOff>19050</xdr:rowOff>
    </xdr:from>
    <xdr:to>
      <xdr:col>6</xdr:col>
      <xdr:colOff>1409700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2104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19050</xdr:rowOff>
    </xdr:from>
    <xdr:to>
      <xdr:col>5</xdr:col>
      <xdr:colOff>428625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48768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19050</xdr:rowOff>
    </xdr:from>
    <xdr:to>
      <xdr:col>4</xdr:col>
      <xdr:colOff>381000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4</xdr:row>
      <xdr:rowOff>19050</xdr:rowOff>
    </xdr:from>
    <xdr:to>
      <xdr:col>6</xdr:col>
      <xdr:colOff>1457325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2675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38100</xdr:rowOff>
    </xdr:from>
    <xdr:to>
      <xdr:col>5</xdr:col>
      <xdr:colOff>466725</xdr:colOff>
      <xdr:row>4</xdr:row>
      <xdr:rowOff>247650</xdr:rowOff>
    </xdr:to>
    <xdr:sp>
      <xdr:nvSpPr>
        <xdr:cNvPr id="3" name="Flowchart: Process 4"/>
        <xdr:cNvSpPr>
          <a:spLocks/>
        </xdr:cNvSpPr>
      </xdr:nvSpPr>
      <xdr:spPr>
        <a:xfrm>
          <a:off x="492442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1200150</xdr:colOff>
      <xdr:row>4</xdr:row>
      <xdr:rowOff>19050</xdr:rowOff>
    </xdr:from>
    <xdr:to>
      <xdr:col>6</xdr:col>
      <xdr:colOff>1543050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3533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19050</xdr:rowOff>
    </xdr:from>
    <xdr:to>
      <xdr:col>5</xdr:col>
      <xdr:colOff>542925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50006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1114425</xdr:colOff>
      <xdr:row>4</xdr:row>
      <xdr:rowOff>28575</xdr:rowOff>
    </xdr:from>
    <xdr:to>
      <xdr:col>6</xdr:col>
      <xdr:colOff>1457325</xdr:colOff>
      <xdr:row>4</xdr:row>
      <xdr:rowOff>238125</xdr:rowOff>
    </xdr:to>
    <xdr:sp>
      <xdr:nvSpPr>
        <xdr:cNvPr id="1" name="Flowchart: Process 2"/>
        <xdr:cNvSpPr>
          <a:spLocks/>
        </xdr:cNvSpPr>
      </xdr:nvSpPr>
      <xdr:spPr>
        <a:xfrm>
          <a:off x="726757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1000125</xdr:colOff>
      <xdr:row>4</xdr:row>
      <xdr:rowOff>28575</xdr:rowOff>
    </xdr:from>
    <xdr:to>
      <xdr:col>7</xdr:col>
      <xdr:colOff>1352550</xdr:colOff>
      <xdr:row>4</xdr:row>
      <xdr:rowOff>238125</xdr:rowOff>
    </xdr:to>
    <xdr:sp>
      <xdr:nvSpPr>
        <xdr:cNvPr id="2" name="Flowchart: Process 3"/>
        <xdr:cNvSpPr>
          <a:spLocks/>
        </xdr:cNvSpPr>
      </xdr:nvSpPr>
      <xdr:spPr>
        <a:xfrm>
          <a:off x="9124950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152400</xdr:colOff>
      <xdr:row>4</xdr:row>
      <xdr:rowOff>9525</xdr:rowOff>
    </xdr:from>
    <xdr:to>
      <xdr:col>5</xdr:col>
      <xdr:colOff>504825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49530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1152525</xdr:colOff>
      <xdr:row>4</xdr:row>
      <xdr:rowOff>47625</xdr:rowOff>
    </xdr:from>
    <xdr:to>
      <xdr:col>6</xdr:col>
      <xdr:colOff>1504950</xdr:colOff>
      <xdr:row>5</xdr:row>
      <xdr:rowOff>0</xdr:rowOff>
    </xdr:to>
    <xdr:sp>
      <xdr:nvSpPr>
        <xdr:cNvPr id="1" name="Flowchart: Process 2"/>
        <xdr:cNvSpPr>
          <a:spLocks/>
        </xdr:cNvSpPr>
      </xdr:nvSpPr>
      <xdr:spPr>
        <a:xfrm>
          <a:off x="7305675" y="1704975"/>
          <a:ext cx="352425" cy="200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123825</xdr:colOff>
      <xdr:row>4</xdr:row>
      <xdr:rowOff>19050</xdr:rowOff>
    </xdr:from>
    <xdr:to>
      <xdr:col>5</xdr:col>
      <xdr:colOff>466725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49244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1152525</xdr:colOff>
      <xdr:row>4</xdr:row>
      <xdr:rowOff>19050</xdr:rowOff>
    </xdr:from>
    <xdr:to>
      <xdr:col>6</xdr:col>
      <xdr:colOff>1504950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73056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1162050</xdr:colOff>
      <xdr:row>4</xdr:row>
      <xdr:rowOff>19050</xdr:rowOff>
    </xdr:from>
    <xdr:to>
      <xdr:col>7</xdr:col>
      <xdr:colOff>1514475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92868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133350</xdr:colOff>
      <xdr:row>3</xdr:row>
      <xdr:rowOff>161925</xdr:rowOff>
    </xdr:from>
    <xdr:to>
      <xdr:col>5</xdr:col>
      <xdr:colOff>476250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4933950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400050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4</xdr:row>
      <xdr:rowOff>38100</xdr:rowOff>
    </xdr:from>
    <xdr:to>
      <xdr:col>10</xdr:col>
      <xdr:colOff>561975</xdr:colOff>
      <xdr:row>4</xdr:row>
      <xdr:rowOff>247650</xdr:rowOff>
    </xdr:to>
    <xdr:sp>
      <xdr:nvSpPr>
        <xdr:cNvPr id="1" name="Flowchart: Process 2"/>
        <xdr:cNvSpPr>
          <a:spLocks/>
        </xdr:cNvSpPr>
      </xdr:nvSpPr>
      <xdr:spPr>
        <a:xfrm>
          <a:off x="8867775" y="158115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13</xdr:col>
      <xdr:colOff>209550</xdr:colOff>
      <xdr:row>4</xdr:row>
      <xdr:rowOff>38100</xdr:rowOff>
    </xdr:from>
    <xdr:to>
      <xdr:col>13</xdr:col>
      <xdr:colOff>561975</xdr:colOff>
      <xdr:row>4</xdr:row>
      <xdr:rowOff>247650</xdr:rowOff>
    </xdr:to>
    <xdr:sp>
      <xdr:nvSpPr>
        <xdr:cNvPr id="2" name="Flowchart: Process 3"/>
        <xdr:cNvSpPr>
          <a:spLocks/>
        </xdr:cNvSpPr>
      </xdr:nvSpPr>
      <xdr:spPr>
        <a:xfrm>
          <a:off x="11058525" y="15811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47625</xdr:rowOff>
    </xdr:from>
    <xdr:to>
      <xdr:col>7</xdr:col>
      <xdr:colOff>19050</xdr:colOff>
      <xdr:row>5</xdr:row>
      <xdr:rowOff>9525</xdr:rowOff>
    </xdr:to>
    <xdr:sp>
      <xdr:nvSpPr>
        <xdr:cNvPr id="3" name="Flowchart: Process 4"/>
        <xdr:cNvSpPr>
          <a:spLocks/>
        </xdr:cNvSpPr>
      </xdr:nvSpPr>
      <xdr:spPr>
        <a:xfrm>
          <a:off x="6324600" y="1590675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4</xdr:col>
      <xdr:colOff>180975</xdr:colOff>
      <xdr:row>1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4</xdr:row>
      <xdr:rowOff>9525</xdr:rowOff>
    </xdr:from>
    <xdr:to>
      <xdr:col>10</xdr:col>
      <xdr:colOff>304800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8858250" y="14859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14</xdr:col>
      <xdr:colOff>133350</xdr:colOff>
      <xdr:row>3</xdr:row>
      <xdr:rowOff>142875</xdr:rowOff>
    </xdr:from>
    <xdr:to>
      <xdr:col>14</xdr:col>
      <xdr:colOff>438150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11706225" y="1457325"/>
          <a:ext cx="304800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152400</xdr:colOff>
      <xdr:row>4</xdr:row>
      <xdr:rowOff>28575</xdr:rowOff>
    </xdr:from>
    <xdr:to>
      <xdr:col>6</xdr:col>
      <xdr:colOff>504825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6391275" y="15049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514350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3876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9525</xdr:rowOff>
    </xdr:from>
    <xdr:to>
      <xdr:col>4</xdr:col>
      <xdr:colOff>466725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365760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1543050</xdr:colOff>
      <xdr:row>4</xdr:row>
      <xdr:rowOff>19050</xdr:rowOff>
    </xdr:from>
    <xdr:to>
      <xdr:col>6</xdr:col>
      <xdr:colOff>1895475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76962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352425</xdr:colOff>
      <xdr:row>4</xdr:row>
      <xdr:rowOff>219075</xdr:rowOff>
    </xdr:to>
    <xdr:sp>
      <xdr:nvSpPr>
        <xdr:cNvPr id="3" name="Flowchart: Process 4"/>
        <xdr:cNvSpPr>
          <a:spLocks/>
        </xdr:cNvSpPr>
      </xdr:nvSpPr>
      <xdr:spPr>
        <a:xfrm>
          <a:off x="6153150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4</xdr:col>
      <xdr:colOff>352425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867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1295400</xdr:colOff>
      <xdr:row>4</xdr:row>
      <xdr:rowOff>19050</xdr:rowOff>
    </xdr:from>
    <xdr:to>
      <xdr:col>6</xdr:col>
      <xdr:colOff>295275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6096000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1819275</xdr:colOff>
      <xdr:row>4</xdr:row>
      <xdr:rowOff>19050</xdr:rowOff>
    </xdr:from>
    <xdr:to>
      <xdr:col>7</xdr:col>
      <xdr:colOff>180975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7972425" y="1676400"/>
          <a:ext cx="33337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0</xdr:rowOff>
    </xdr:from>
    <xdr:to>
      <xdr:col>4</xdr:col>
      <xdr:colOff>523875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3705225" y="16573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6</xdr:col>
      <xdr:colOff>352425</xdr:colOff>
      <xdr:row>5</xdr:row>
      <xdr:rowOff>0</xdr:rowOff>
    </xdr:to>
    <xdr:sp>
      <xdr:nvSpPr>
        <xdr:cNvPr id="1" name="Flowchart: Process 2"/>
        <xdr:cNvSpPr>
          <a:spLocks/>
        </xdr:cNvSpPr>
      </xdr:nvSpPr>
      <xdr:spPr>
        <a:xfrm>
          <a:off x="6153150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7</xdr:col>
      <xdr:colOff>0</xdr:colOff>
      <xdr:row>4</xdr:row>
      <xdr:rowOff>38100</xdr:rowOff>
    </xdr:from>
    <xdr:to>
      <xdr:col>7</xdr:col>
      <xdr:colOff>352425</xdr:colOff>
      <xdr:row>5</xdr:row>
      <xdr:rowOff>0</xdr:rowOff>
    </xdr:to>
    <xdr:sp>
      <xdr:nvSpPr>
        <xdr:cNvPr id="2" name="Flowchart: Process 3"/>
        <xdr:cNvSpPr>
          <a:spLocks/>
        </xdr:cNvSpPr>
      </xdr:nvSpPr>
      <xdr:spPr>
        <a:xfrm>
          <a:off x="8124825" y="169545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28575</xdr:rowOff>
    </xdr:from>
    <xdr:to>
      <xdr:col>4</xdr:col>
      <xdr:colOff>523875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37052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323850</xdr:colOff>
      <xdr:row>1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4</xdr:row>
      <xdr:rowOff>9525</xdr:rowOff>
    </xdr:from>
    <xdr:to>
      <xdr:col>6</xdr:col>
      <xdr:colOff>285750</xdr:colOff>
      <xdr:row>4</xdr:row>
      <xdr:rowOff>219075</xdr:rowOff>
    </xdr:to>
    <xdr:sp>
      <xdr:nvSpPr>
        <xdr:cNvPr id="1" name="Flowchart: Process 2"/>
        <xdr:cNvSpPr>
          <a:spLocks/>
        </xdr:cNvSpPr>
      </xdr:nvSpPr>
      <xdr:spPr>
        <a:xfrm>
          <a:off x="6086475" y="166687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19050</xdr:rowOff>
    </xdr:from>
    <xdr:to>
      <xdr:col>4</xdr:col>
      <xdr:colOff>504825</xdr:colOff>
      <xdr:row>4</xdr:row>
      <xdr:rowOff>228600</xdr:rowOff>
    </xdr:to>
    <xdr:sp>
      <xdr:nvSpPr>
        <xdr:cNvPr id="3" name="Flowchart: Process 4"/>
        <xdr:cNvSpPr>
          <a:spLocks/>
        </xdr:cNvSpPr>
      </xdr:nvSpPr>
      <xdr:spPr>
        <a:xfrm>
          <a:off x="368617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4</xdr:col>
      <xdr:colOff>323850</xdr:colOff>
      <xdr:row>1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857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1333500</xdr:colOff>
      <xdr:row>4</xdr:row>
      <xdr:rowOff>19050</xdr:rowOff>
    </xdr:from>
    <xdr:to>
      <xdr:col>6</xdr:col>
      <xdr:colOff>323850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6134100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171450</xdr:colOff>
      <xdr:row>4</xdr:row>
      <xdr:rowOff>28575</xdr:rowOff>
    </xdr:from>
    <xdr:to>
      <xdr:col>4</xdr:col>
      <xdr:colOff>523875</xdr:colOff>
      <xdr:row>4</xdr:row>
      <xdr:rowOff>238125</xdr:rowOff>
    </xdr:to>
    <xdr:sp>
      <xdr:nvSpPr>
        <xdr:cNvPr id="3" name="Flowchart: Process 4"/>
        <xdr:cNvSpPr>
          <a:spLocks/>
        </xdr:cNvSpPr>
      </xdr:nvSpPr>
      <xdr:spPr>
        <a:xfrm>
          <a:off x="3705225" y="1685925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4</xdr:row>
      <xdr:rowOff>19050</xdr:rowOff>
    </xdr:from>
    <xdr:to>
      <xdr:col>6</xdr:col>
      <xdr:colOff>304800</xdr:colOff>
      <xdr:row>4</xdr:row>
      <xdr:rowOff>228600</xdr:rowOff>
    </xdr:to>
    <xdr:sp>
      <xdr:nvSpPr>
        <xdr:cNvPr id="1" name="Flowchart: Process 2"/>
        <xdr:cNvSpPr>
          <a:spLocks/>
        </xdr:cNvSpPr>
      </xdr:nvSpPr>
      <xdr:spPr>
        <a:xfrm>
          <a:off x="6105525" y="1676400"/>
          <a:ext cx="352425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Χ</a:t>
          </a:r>
        </a:p>
      </xdr:txBody>
    </xdr:sp>
    <xdr:clientData/>
  </xdr:twoCellAnchor>
  <xdr:twoCellAnchor>
    <xdr:from>
      <xdr:col>6</xdr:col>
      <xdr:colOff>1876425</xdr:colOff>
      <xdr:row>4</xdr:row>
      <xdr:rowOff>19050</xdr:rowOff>
    </xdr:from>
    <xdr:to>
      <xdr:col>7</xdr:col>
      <xdr:colOff>247650</xdr:colOff>
      <xdr:row>4</xdr:row>
      <xdr:rowOff>228600</xdr:rowOff>
    </xdr:to>
    <xdr:sp>
      <xdr:nvSpPr>
        <xdr:cNvPr id="2" name="Flowchart: Process 3"/>
        <xdr:cNvSpPr>
          <a:spLocks/>
        </xdr:cNvSpPr>
      </xdr:nvSpPr>
      <xdr:spPr>
        <a:xfrm>
          <a:off x="8029575" y="1676400"/>
          <a:ext cx="34290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152400</xdr:rowOff>
    </xdr:from>
    <xdr:to>
      <xdr:col>4</xdr:col>
      <xdr:colOff>723900</xdr:colOff>
      <xdr:row>4</xdr:row>
      <xdr:rowOff>209550</xdr:rowOff>
    </xdr:to>
    <xdr:sp>
      <xdr:nvSpPr>
        <xdr:cNvPr id="3" name="Flowchart: Process 4"/>
        <xdr:cNvSpPr>
          <a:spLocks/>
        </xdr:cNvSpPr>
      </xdr:nvSpPr>
      <xdr:spPr>
        <a:xfrm>
          <a:off x="3905250" y="1647825"/>
          <a:ext cx="352425" cy="2190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931;&#935;&#927;&#923;&#921;&#922;&#927;&#921;%20012-13\&#922;&#923;&#913;&#931;&#931;&#921;&#922;&#927;&#931;%20&#913;&#920;&#923;&#919;&#932;&#921;&#931;&#924;&#927;&#931;\&#928;&#913;&#925;&#917;&#923;&#923;&#919;&#925;&#921;&#927;&#921;%20&#931;&#935;&#927;&#923;&#921;&#922;&#927;&#921;%20&#931;&#932;&#921;&#914;&#927;&#933;%202013\&#915;&#921;&#913;%20&#917;&#922;&#932;&#933;&#928;&#937;&#931;&#919;%20&#915;%20&#934;&#913;&#931;&#919;\&#928;&#921;&#925;&#913;&#922;&#921;&#913;%20&#931;&#932;&#921;&#914;&#927;&#933;%20&#915;&#900;%20&#934;&#913;&#931;&#919;&#931;%202012-2013%20&#932;&#917;&#923;&#921;&#922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 Κ"/>
      <sheetName val="100 Α"/>
      <sheetName val="200 Κ"/>
      <sheetName val="200 Α"/>
      <sheetName val="400 Κ"/>
      <sheetName val="400 Α"/>
      <sheetName val="800 Κ"/>
      <sheetName val="800 Α"/>
      <sheetName val="1500 Κ"/>
      <sheetName val="1500 Α"/>
      <sheetName val="3000 Κ"/>
      <sheetName val="3000 Α"/>
      <sheetName val="100 ΕΜΠ Κ"/>
      <sheetName val="110 ΕΜΠ Α"/>
      <sheetName val="400 ΕΜΠ Κ"/>
      <sheetName val="400 ΕΜΠ Α"/>
      <sheetName val="2000 Φ. Ε."/>
      <sheetName val="5000 ΒΑΔΗΝ"/>
      <sheetName val="10000 ΒΑΔΗΝ"/>
      <sheetName val="ΜΗΚΟΣ Κ"/>
      <sheetName val="ΜΗΚΟΣ Α"/>
      <sheetName val="ΤΡΙΠΛΟΥΝ Κ"/>
      <sheetName val="ΤΡΙΠΛΟΥΝ Α"/>
      <sheetName val="ΥΨΟΣ Κ"/>
      <sheetName val="ΥΨΟΣ Α"/>
      <sheetName val="ΕΠΙ ΚΟΝΤΩ Κ"/>
      <sheetName val="ΕΠΙ ΚΟΝΤΩ Α"/>
      <sheetName val="ΣΦΑΙΡΑ Κ"/>
      <sheetName val="ΣΦΑΙΡΑ Α"/>
      <sheetName val="ΔΙΣΚΟΣ Κ"/>
      <sheetName val="ΔΙΣΚΟΣ Α"/>
      <sheetName val="ΑΚΟΝΤΙΟ Κ"/>
      <sheetName val="ΑΚΟΝΤΙΟ Α"/>
      <sheetName val="ΣΦΥΡΑ Κ"/>
      <sheetName val="ΣΦΥΡΑ Α"/>
      <sheetName val="100 ΕΜΠ 7ΑΘΛΟΥ"/>
      <sheetName val="200 7ΑΘΛΟΥ"/>
      <sheetName val="800 7ΑΘΛΟΥ"/>
      <sheetName val="ΜΗΚΟΣ 7ΑΘΛΟΥ"/>
      <sheetName val="ΥΨΟΣ 7ΑΘΛΟΥ"/>
      <sheetName val="ΣΦΑΙΡΑ 7ΑΘΛΟΥ"/>
      <sheetName val="ΑΚΟΝΤΙΟ 7ΑΘΛΟΥ"/>
      <sheetName val="ΕΠΤΑΘΛΟ"/>
      <sheetName val="ΚΑΤΑΤΑΞΗ ΕΠΤΑΘΛΟΥ"/>
      <sheetName val="100 8ΘΛΟΥ "/>
      <sheetName val="110 ΕΜΠ 8ΑΘΛΟΥ"/>
      <sheetName val="400 8ΑΘΛΟΥ"/>
      <sheetName val="1000 8ΑΘΛΟΥ"/>
      <sheetName val="ΜΗΚΟΣ 8ΑΘΛΟΥ"/>
      <sheetName val="ΥΨΟΣ 8ΑΘΛΟΥ"/>
      <sheetName val="ΣΦΑΙΡΑ 8ΑΘΛΟΥ"/>
      <sheetName val="ΑΚΟΝΤΙΟ 8ΑΘΛΟΥ"/>
      <sheetName val="ΟΚΤΑΘΛΟ"/>
      <sheetName val="ΠΑΝΕΛΛΗΝΙΕΣ ΕΠΙΔΟΣΕΙΣ"/>
      <sheetName val="ΠΙΝΑΚΙΟ"/>
    </sheetNames>
    <sheetDataSet>
      <sheetData sheetId="35">
        <row r="21">
          <cell r="M21">
            <v>0</v>
          </cell>
        </row>
      </sheetData>
      <sheetData sheetId="37">
        <row r="13">
          <cell r="O13" t="str">
            <v>΄</v>
          </cell>
          <cell r="Q13" t="str">
            <v>΄΄</v>
          </cell>
        </row>
        <row r="14">
          <cell r="O14" t="str">
            <v>΄</v>
          </cell>
          <cell r="Q14" t="str">
            <v>΄΄</v>
          </cell>
        </row>
        <row r="15">
          <cell r="O15" t="str">
            <v>΄</v>
          </cell>
          <cell r="Q15" t="str">
            <v>΄΄</v>
          </cell>
        </row>
        <row r="16">
          <cell r="O16" t="str">
            <v>΄</v>
          </cell>
          <cell r="Q16" t="str">
            <v>΄΄</v>
          </cell>
        </row>
        <row r="17">
          <cell r="O17" t="str">
            <v>΄</v>
          </cell>
          <cell r="Q17" t="str">
            <v>΄΄</v>
          </cell>
        </row>
        <row r="18">
          <cell r="O18" t="str">
            <v>΄</v>
          </cell>
          <cell r="Q18" t="str">
            <v>΄΄</v>
          </cell>
        </row>
        <row r="19">
          <cell r="O19" t="str">
            <v>΄</v>
          </cell>
          <cell r="Q19" t="str">
            <v>΄΄</v>
          </cell>
        </row>
        <row r="20">
          <cell r="O20" t="str">
            <v>΄</v>
          </cell>
          <cell r="Q20" t="str">
            <v>΄΄</v>
          </cell>
        </row>
        <row r="21">
          <cell r="O21" t="str">
            <v>΄</v>
          </cell>
          <cell r="Q21" t="str">
            <v>΄΄</v>
          </cell>
        </row>
        <row r="22">
          <cell r="O22" t="str">
            <v>΄</v>
          </cell>
          <cell r="Q22" t="str">
            <v>΄΄</v>
          </cell>
        </row>
        <row r="23">
          <cell r="O23" t="str">
            <v>΄</v>
          </cell>
          <cell r="Q23" t="str">
            <v>΄΄</v>
          </cell>
        </row>
        <row r="24">
          <cell r="O24" t="str">
            <v>΄</v>
          </cell>
          <cell r="Q24" t="str">
            <v>΄΄</v>
          </cell>
        </row>
        <row r="25">
          <cell r="O25" t="str">
            <v>΄</v>
          </cell>
          <cell r="Q25" t="str">
            <v>΄΄</v>
          </cell>
        </row>
        <row r="26">
          <cell r="O26" t="str">
            <v>΄</v>
          </cell>
          <cell r="Q26" t="str">
            <v>΄΄</v>
          </cell>
        </row>
        <row r="27">
          <cell r="O27" t="str">
            <v>΄</v>
          </cell>
          <cell r="Q27" t="str">
            <v>΄΄</v>
          </cell>
        </row>
        <row r="28">
          <cell r="O28" t="str">
            <v>΄</v>
          </cell>
          <cell r="Q28" t="str">
            <v>΄΄</v>
          </cell>
        </row>
        <row r="29">
          <cell r="O29" t="str">
            <v>΄</v>
          </cell>
          <cell r="Q29" t="str">
            <v>΄΄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SheetLayoutView="80" zoomScalePageLayoutView="0" workbookViewId="0" topLeftCell="A1">
      <selection activeCell="B11" sqref="B11:B12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8" t="s">
        <v>5</v>
      </c>
      <c r="N5" s="468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9</v>
      </c>
      <c r="B8" s="460"/>
      <c r="C8" s="460"/>
      <c r="D8" s="460"/>
      <c r="E8" s="460"/>
      <c r="F8" s="427"/>
      <c r="G8" s="460" t="s">
        <v>10</v>
      </c>
      <c r="H8" s="460"/>
      <c r="I8" s="460"/>
      <c r="J8" s="460"/>
      <c r="K8" s="460"/>
      <c r="L8" s="460"/>
      <c r="M8" s="460"/>
      <c r="N8" s="15" t="s">
        <v>11</v>
      </c>
      <c r="O8" s="16"/>
    </row>
    <row r="9" spans="1:15" s="17" customFormat="1" ht="21" customHeight="1" thickBot="1">
      <c r="A9" s="459" t="s">
        <v>12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16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83">
        <v>3</v>
      </c>
      <c r="D13" s="343" t="s">
        <v>32</v>
      </c>
      <c r="E13" s="289" t="s">
        <v>33</v>
      </c>
      <c r="F13" s="289" t="s">
        <v>34</v>
      </c>
      <c r="G13" s="344" t="s">
        <v>35</v>
      </c>
      <c r="H13" s="345" t="s">
        <v>36</v>
      </c>
      <c r="I13" s="346">
        <v>2000</v>
      </c>
      <c r="J13" s="346">
        <v>2280</v>
      </c>
      <c r="K13" s="346" t="s">
        <v>37</v>
      </c>
      <c r="L13" s="346" t="s">
        <v>38</v>
      </c>
      <c r="M13" s="346" t="s">
        <v>39</v>
      </c>
      <c r="N13" s="25"/>
    </row>
    <row r="14" spans="1:14" s="26" customFormat="1" ht="19.5" customHeight="1">
      <c r="A14" s="19">
        <v>2</v>
      </c>
      <c r="B14" s="27"/>
      <c r="C14" s="405">
        <v>4</v>
      </c>
      <c r="D14" s="343" t="s">
        <v>40</v>
      </c>
      <c r="E14" s="289" t="s">
        <v>41</v>
      </c>
      <c r="F14" s="289" t="s">
        <v>42</v>
      </c>
      <c r="G14" s="344" t="s">
        <v>43</v>
      </c>
      <c r="H14" s="347" t="s">
        <v>44</v>
      </c>
      <c r="I14" s="346">
        <v>2001</v>
      </c>
      <c r="J14" s="346">
        <v>3176</v>
      </c>
      <c r="K14" s="346" t="s">
        <v>45</v>
      </c>
      <c r="L14" s="346" t="s">
        <v>46</v>
      </c>
      <c r="M14" s="346" t="s">
        <v>47</v>
      </c>
      <c r="N14" s="25"/>
    </row>
    <row r="15" spans="1:14" s="30" customFormat="1" ht="19.5" customHeight="1">
      <c r="A15" s="19">
        <v>3</v>
      </c>
      <c r="B15" s="27"/>
      <c r="C15" s="415">
        <v>5</v>
      </c>
      <c r="D15" s="343" t="s">
        <v>48</v>
      </c>
      <c r="E15" s="289" t="s">
        <v>49</v>
      </c>
      <c r="F15" s="289" t="s">
        <v>50</v>
      </c>
      <c r="G15" s="344" t="s">
        <v>51</v>
      </c>
      <c r="H15" s="347" t="s">
        <v>52</v>
      </c>
      <c r="I15" s="346">
        <v>2000</v>
      </c>
      <c r="J15" s="346">
        <v>2312</v>
      </c>
      <c r="K15" s="346" t="s">
        <v>53</v>
      </c>
      <c r="L15" s="346" t="s">
        <v>54</v>
      </c>
      <c r="M15" s="346" t="s">
        <v>55</v>
      </c>
      <c r="N15" s="25"/>
    </row>
    <row r="16" spans="1:14" s="30" customFormat="1" ht="19.5" customHeight="1">
      <c r="A16" s="19">
        <v>4</v>
      </c>
      <c r="B16" s="20"/>
      <c r="C16" s="283">
        <v>6</v>
      </c>
      <c r="D16" s="343" t="s">
        <v>56</v>
      </c>
      <c r="E16" s="289" t="s">
        <v>57</v>
      </c>
      <c r="F16" s="289" t="s">
        <v>42</v>
      </c>
      <c r="G16" s="344" t="s">
        <v>51</v>
      </c>
      <c r="H16" s="347" t="s">
        <v>52</v>
      </c>
      <c r="I16" s="346">
        <v>2000</v>
      </c>
      <c r="J16" s="346">
        <v>1821</v>
      </c>
      <c r="K16" s="346" t="s">
        <v>58</v>
      </c>
      <c r="L16" s="346" t="s">
        <v>59</v>
      </c>
      <c r="M16" s="346" t="s">
        <v>60</v>
      </c>
      <c r="N16" s="25"/>
    </row>
    <row r="17" spans="1:14" s="30" customFormat="1" ht="19.5" customHeight="1">
      <c r="A17" s="19">
        <v>5</v>
      </c>
      <c r="B17" s="20"/>
      <c r="C17" s="61"/>
      <c r="D17" s="286"/>
      <c r="E17" s="286"/>
      <c r="F17" s="286"/>
      <c r="G17" s="287"/>
      <c r="H17" s="310"/>
      <c r="I17" s="287"/>
      <c r="J17" s="287"/>
      <c r="K17" s="20"/>
      <c r="L17" s="20"/>
      <c r="M17" s="276"/>
      <c r="N17" s="35"/>
    </row>
    <row r="18" spans="1:14" s="30" customFormat="1" ht="19.5" customHeight="1">
      <c r="A18" s="19">
        <v>6</v>
      </c>
      <c r="B18" s="20"/>
      <c r="C18" s="61"/>
      <c r="D18" s="286"/>
      <c r="E18" s="286"/>
      <c r="F18" s="286"/>
      <c r="G18" s="287"/>
      <c r="H18" s="310"/>
      <c r="I18" s="287"/>
      <c r="J18" s="287"/>
      <c r="K18" s="20"/>
      <c r="L18" s="20"/>
      <c r="M18" s="276"/>
      <c r="N18" s="35"/>
    </row>
    <row r="19" spans="1:14" ht="19.5" customHeight="1">
      <c r="A19" s="19">
        <v>7</v>
      </c>
      <c r="B19" s="20"/>
      <c r="C19" s="61"/>
      <c r="D19" s="286"/>
      <c r="E19" s="286"/>
      <c r="F19" s="286"/>
      <c r="G19" s="287"/>
      <c r="H19" s="310"/>
      <c r="I19" s="287"/>
      <c r="J19" s="287"/>
      <c r="K19" s="20"/>
      <c r="L19" s="20"/>
      <c r="M19" s="276"/>
      <c r="N19" s="35"/>
    </row>
    <row r="20" spans="1:14" s="26" customFormat="1" ht="19.5" customHeight="1">
      <c r="A20" s="19">
        <v>8</v>
      </c>
      <c r="B20" s="38"/>
      <c r="C20" s="274"/>
      <c r="D20" s="286"/>
      <c r="E20" s="286"/>
      <c r="F20" s="286"/>
      <c r="G20" s="287"/>
      <c r="H20" s="310"/>
      <c r="I20" s="287"/>
      <c r="J20" s="287"/>
      <c r="K20" s="27"/>
      <c r="L20" s="20"/>
      <c r="M20" s="276"/>
      <c r="N20" s="35"/>
    </row>
    <row r="21" spans="1:14" s="26" customFormat="1" ht="19.5" customHeight="1">
      <c r="A21" s="19">
        <v>9</v>
      </c>
      <c r="B21" s="41"/>
      <c r="C21" s="44"/>
      <c r="D21" s="286"/>
      <c r="E21" s="286"/>
      <c r="F21" s="286"/>
      <c r="G21" s="287"/>
      <c r="H21" s="310"/>
      <c r="I21" s="287"/>
      <c r="J21" s="287"/>
      <c r="K21" s="20"/>
      <c r="L21" s="27"/>
      <c r="M21" s="275"/>
      <c r="N21" s="25"/>
    </row>
    <row r="22" spans="1:14" s="26" customFormat="1" ht="19.5" customHeight="1">
      <c r="A22" s="19">
        <v>10</v>
      </c>
      <c r="B22" s="27"/>
      <c r="C22" s="62"/>
      <c r="D22" s="40"/>
      <c r="E22" s="40"/>
      <c r="F22" s="40"/>
      <c r="G22" s="21"/>
      <c r="H22" s="33"/>
      <c r="I22" s="33"/>
      <c r="J22" s="40"/>
      <c r="K22" s="27"/>
      <c r="L22" s="27"/>
      <c r="M22" s="275"/>
      <c r="N22" s="25"/>
    </row>
    <row r="23" spans="1:14" s="26" customFormat="1" ht="19.5" customHeight="1">
      <c r="A23" s="19">
        <v>11</v>
      </c>
      <c r="B23" s="27"/>
      <c r="C23" s="27"/>
      <c r="D23" s="32"/>
      <c r="E23" s="32"/>
      <c r="F23" s="32"/>
      <c r="G23" s="31"/>
      <c r="H23" s="31"/>
      <c r="I23" s="31"/>
      <c r="J23" s="40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32"/>
      <c r="E24" s="32"/>
      <c r="F24" s="32"/>
      <c r="G24" s="32"/>
      <c r="H24" s="32"/>
      <c r="I24" s="32"/>
      <c r="J24" s="40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31"/>
      <c r="E25" s="31"/>
      <c r="F25" s="31"/>
      <c r="G25" s="31"/>
      <c r="H25" s="31"/>
      <c r="I25" s="31"/>
      <c r="J25" s="33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40"/>
      <c r="E26" s="40"/>
      <c r="F26" s="40"/>
      <c r="G26" s="40"/>
      <c r="H26" s="32"/>
      <c r="I26" s="32"/>
      <c r="J26" s="40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31"/>
      <c r="E27" s="31"/>
      <c r="F27" s="31"/>
      <c r="G27" s="31"/>
      <c r="H27" s="31"/>
      <c r="I27" s="31"/>
      <c r="J27" s="33"/>
      <c r="K27" s="38"/>
      <c r="L27" s="38"/>
      <c r="M27" s="42"/>
      <c r="N27" s="43"/>
    </row>
    <row r="28" spans="1:14" ht="19.5" customHeight="1" thickBot="1">
      <c r="A28" s="46">
        <v>16</v>
      </c>
      <c r="B28" s="47"/>
      <c r="C28" s="47"/>
      <c r="D28" s="337"/>
      <c r="E28" s="337"/>
      <c r="F28" s="337"/>
      <c r="G28" s="338"/>
      <c r="H28" s="338"/>
      <c r="I28" s="338"/>
      <c r="J28" s="339"/>
      <c r="K28" s="339"/>
      <c r="L28" s="47"/>
      <c r="M28" s="340"/>
      <c r="N28" s="341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PageLayoutView="0" workbookViewId="0" topLeftCell="A1">
      <selection activeCell="N14" sqref="N14:N15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87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322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323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324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325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0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1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61"/>
      <c r="D13" s="371" t="s">
        <v>326</v>
      </c>
      <c r="E13" s="333" t="s">
        <v>116</v>
      </c>
      <c r="F13" s="333" t="s">
        <v>327</v>
      </c>
      <c r="G13" s="333" t="s">
        <v>328</v>
      </c>
      <c r="H13" s="333" t="s">
        <v>36</v>
      </c>
      <c r="I13" s="334">
        <v>2000</v>
      </c>
      <c r="J13" s="334">
        <v>1679</v>
      </c>
      <c r="K13" s="399" t="s">
        <v>129</v>
      </c>
      <c r="L13" s="397" t="s">
        <v>329</v>
      </c>
      <c r="M13" s="398" t="s">
        <v>330</v>
      </c>
      <c r="N13" s="25"/>
    </row>
    <row r="14" spans="1:14" s="26" customFormat="1" ht="19.5" customHeight="1">
      <c r="A14" s="19">
        <v>2</v>
      </c>
      <c r="B14" s="27"/>
      <c r="C14" s="62"/>
      <c r="D14" s="371" t="s">
        <v>331</v>
      </c>
      <c r="E14" s="372" t="s">
        <v>332</v>
      </c>
      <c r="F14" s="372" t="s">
        <v>333</v>
      </c>
      <c r="G14" s="324" t="s">
        <v>334</v>
      </c>
      <c r="H14" s="359" t="s">
        <v>36</v>
      </c>
      <c r="I14" s="373">
        <v>1999</v>
      </c>
      <c r="J14" s="373">
        <v>155</v>
      </c>
      <c r="K14" s="400"/>
      <c r="L14" s="401"/>
      <c r="M14" s="402"/>
      <c r="N14" s="99" t="s">
        <v>106</v>
      </c>
    </row>
    <row r="15" spans="1:14" s="30" customFormat="1" ht="19.5" customHeight="1">
      <c r="A15" s="19">
        <v>3</v>
      </c>
      <c r="B15" s="27"/>
      <c r="C15" s="62"/>
      <c r="D15" s="357" t="s">
        <v>335</v>
      </c>
      <c r="E15" s="372" t="s">
        <v>336</v>
      </c>
      <c r="F15" s="372" t="s">
        <v>332</v>
      </c>
      <c r="G15" s="324" t="s">
        <v>43</v>
      </c>
      <c r="H15" s="348" t="s">
        <v>44</v>
      </c>
      <c r="I15" s="373">
        <v>2001</v>
      </c>
      <c r="J15" s="373">
        <v>3157</v>
      </c>
      <c r="K15" s="417"/>
      <c r="L15" s="401"/>
      <c r="M15" s="402"/>
      <c r="N15" s="99" t="s">
        <v>106</v>
      </c>
    </row>
    <row r="16" spans="1:14" s="30" customFormat="1" ht="19.5" customHeight="1">
      <c r="A16" s="19">
        <v>4</v>
      </c>
      <c r="B16" s="20"/>
      <c r="C16" s="61"/>
      <c r="D16" s="357" t="s">
        <v>337</v>
      </c>
      <c r="E16" s="372" t="s">
        <v>338</v>
      </c>
      <c r="F16" s="372" t="s">
        <v>127</v>
      </c>
      <c r="G16" s="324" t="s">
        <v>339</v>
      </c>
      <c r="H16" s="348" t="s">
        <v>44</v>
      </c>
      <c r="I16" s="373">
        <v>2001</v>
      </c>
      <c r="J16" s="373">
        <v>1333</v>
      </c>
      <c r="K16" s="417" t="s">
        <v>92</v>
      </c>
      <c r="L16" s="91" t="s">
        <v>340</v>
      </c>
      <c r="M16" s="123" t="s">
        <v>341</v>
      </c>
      <c r="N16" s="35"/>
    </row>
    <row r="17" spans="1:14" s="30" customFormat="1" ht="19.5" customHeight="1">
      <c r="A17" s="19">
        <v>5</v>
      </c>
      <c r="B17" s="20"/>
      <c r="C17" s="61"/>
      <c r="D17" s="357" t="s">
        <v>342</v>
      </c>
      <c r="E17" s="372" t="s">
        <v>50</v>
      </c>
      <c r="F17" s="372" t="s">
        <v>343</v>
      </c>
      <c r="G17" s="324" t="s">
        <v>344</v>
      </c>
      <c r="H17" s="359" t="s">
        <v>83</v>
      </c>
      <c r="I17" s="373">
        <v>2000</v>
      </c>
      <c r="J17" s="373">
        <v>1511</v>
      </c>
      <c r="K17" s="417" t="s">
        <v>140</v>
      </c>
      <c r="L17" s="91" t="s">
        <v>345</v>
      </c>
      <c r="M17" s="123" t="s">
        <v>346</v>
      </c>
      <c r="N17" s="35"/>
    </row>
    <row r="18" spans="1:14" s="30" customFormat="1" ht="19.5" customHeight="1">
      <c r="A18" s="19">
        <v>6</v>
      </c>
      <c r="B18" s="20"/>
      <c r="C18" s="20"/>
      <c r="D18" s="357" t="s">
        <v>347</v>
      </c>
      <c r="E18" s="372" t="s">
        <v>50</v>
      </c>
      <c r="F18" s="372" t="s">
        <v>348</v>
      </c>
      <c r="G18" s="324" t="s">
        <v>268</v>
      </c>
      <c r="H18" s="359" t="s">
        <v>139</v>
      </c>
      <c r="I18" s="373">
        <v>2000</v>
      </c>
      <c r="J18" s="373">
        <v>2182</v>
      </c>
      <c r="K18" s="417" t="s">
        <v>98</v>
      </c>
      <c r="L18" s="91" t="s">
        <v>349</v>
      </c>
      <c r="M18" s="123" t="s">
        <v>350</v>
      </c>
      <c r="N18" s="35"/>
    </row>
    <row r="19" spans="1:14" ht="19.5" customHeight="1">
      <c r="A19" s="19">
        <v>7</v>
      </c>
      <c r="B19" s="20"/>
      <c r="C19" s="20"/>
      <c r="D19" s="371" t="s">
        <v>351</v>
      </c>
      <c r="E19" s="372" t="s">
        <v>96</v>
      </c>
      <c r="F19" s="372" t="s">
        <v>352</v>
      </c>
      <c r="G19" s="324" t="s">
        <v>353</v>
      </c>
      <c r="H19" s="359" t="s">
        <v>226</v>
      </c>
      <c r="I19" s="373">
        <v>2001</v>
      </c>
      <c r="J19" s="373">
        <v>60</v>
      </c>
      <c r="K19" s="91" t="s">
        <v>354</v>
      </c>
      <c r="L19" s="91" t="s">
        <v>355</v>
      </c>
      <c r="M19" s="123" t="s">
        <v>356</v>
      </c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PageLayoutView="0" workbookViewId="0" topLeftCell="A1">
      <selection activeCell="G10" sqref="G10:M10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10.87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357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358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359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360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0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1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63"/>
      <c r="D13" s="333" t="s">
        <v>361</v>
      </c>
      <c r="E13" s="333" t="s">
        <v>362</v>
      </c>
      <c r="F13" s="333" t="s">
        <v>126</v>
      </c>
      <c r="G13" s="333" t="s">
        <v>160</v>
      </c>
      <c r="H13" s="333" t="s">
        <v>36</v>
      </c>
      <c r="I13" s="334">
        <v>1999</v>
      </c>
      <c r="J13" s="334">
        <v>2115</v>
      </c>
      <c r="K13" s="399" t="s">
        <v>140</v>
      </c>
      <c r="L13" s="397" t="s">
        <v>363</v>
      </c>
      <c r="M13" s="398" t="s">
        <v>364</v>
      </c>
      <c r="N13" s="25"/>
    </row>
    <row r="14" spans="1:14" s="26" customFormat="1" ht="19.5" customHeight="1">
      <c r="A14" s="19">
        <v>2</v>
      </c>
      <c r="B14" s="27"/>
      <c r="C14" s="62"/>
      <c r="D14" s="333" t="s">
        <v>365</v>
      </c>
      <c r="E14" s="333" t="s">
        <v>366</v>
      </c>
      <c r="F14" s="333" t="s">
        <v>126</v>
      </c>
      <c r="G14" s="333" t="s">
        <v>367</v>
      </c>
      <c r="H14" s="333" t="s">
        <v>36</v>
      </c>
      <c r="I14" s="334">
        <v>2001</v>
      </c>
      <c r="J14" s="334">
        <v>857</v>
      </c>
      <c r="K14" s="400" t="s">
        <v>129</v>
      </c>
      <c r="L14" s="401" t="s">
        <v>368</v>
      </c>
      <c r="M14" s="402" t="s">
        <v>369</v>
      </c>
      <c r="N14" s="25"/>
    </row>
    <row r="15" spans="1:14" s="30" customFormat="1" ht="19.5" customHeight="1">
      <c r="A15" s="19">
        <v>3</v>
      </c>
      <c r="B15" s="27"/>
      <c r="C15" s="62"/>
      <c r="D15" s="333" t="s">
        <v>370</v>
      </c>
      <c r="E15" s="333" t="s">
        <v>371</v>
      </c>
      <c r="F15" s="333" t="s">
        <v>147</v>
      </c>
      <c r="G15" s="333" t="s">
        <v>372</v>
      </c>
      <c r="H15" s="333" t="s">
        <v>226</v>
      </c>
      <c r="I15" s="334">
        <v>1999</v>
      </c>
      <c r="J15" s="334">
        <v>375</v>
      </c>
      <c r="K15" s="400" t="s">
        <v>98</v>
      </c>
      <c r="L15" s="401" t="s">
        <v>373</v>
      </c>
      <c r="M15" s="402" t="s">
        <v>374</v>
      </c>
      <c r="N15" s="25"/>
    </row>
    <row r="16" spans="1:14" s="30" customFormat="1" ht="19.5" customHeight="1">
      <c r="A16" s="19">
        <v>4</v>
      </c>
      <c r="B16" s="20"/>
      <c r="C16" s="61"/>
      <c r="D16" s="333" t="s">
        <v>375</v>
      </c>
      <c r="E16" s="333" t="s">
        <v>376</v>
      </c>
      <c r="F16" s="333" t="s">
        <v>50</v>
      </c>
      <c r="G16" s="333" t="s">
        <v>377</v>
      </c>
      <c r="H16" s="333" t="s">
        <v>111</v>
      </c>
      <c r="I16" s="334">
        <v>2001</v>
      </c>
      <c r="J16" s="334">
        <v>242</v>
      </c>
      <c r="K16" s="403" t="s">
        <v>92</v>
      </c>
      <c r="L16" s="91" t="s">
        <v>378</v>
      </c>
      <c r="M16" s="123" t="s">
        <v>379</v>
      </c>
      <c r="N16" s="35"/>
    </row>
    <row r="17" spans="1:14" s="30" customFormat="1" ht="19.5" customHeight="1">
      <c r="A17" s="19">
        <v>5</v>
      </c>
      <c r="B17" s="20"/>
      <c r="C17" s="61"/>
      <c r="D17" s="364"/>
      <c r="E17" s="364"/>
      <c r="F17" s="364"/>
      <c r="G17" s="364"/>
      <c r="H17" s="374"/>
      <c r="I17" s="92"/>
      <c r="J17" s="92"/>
      <c r="K17" s="278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36"/>
      <c r="E18" s="36"/>
      <c r="F18" s="36"/>
      <c r="G18" s="279"/>
      <c r="H18" s="279"/>
      <c r="I18" s="279"/>
      <c r="J18" s="66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20"/>
      <c r="E19" s="61"/>
      <c r="F19" s="61"/>
      <c r="G19" s="61"/>
      <c r="H19" s="61"/>
      <c r="I19" s="61"/>
      <c r="J19" s="20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PageLayoutView="0" workbookViewId="0" topLeftCell="A1">
      <selection activeCell="H20" sqref="H20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380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8" t="s">
        <v>381</v>
      </c>
      <c r="N5" s="468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382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383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33"/>
      <c r="C13" s="408">
        <v>3</v>
      </c>
      <c r="D13" s="333" t="s">
        <v>384</v>
      </c>
      <c r="E13" s="333" t="s">
        <v>57</v>
      </c>
      <c r="F13" s="333" t="s">
        <v>50</v>
      </c>
      <c r="G13" s="333" t="s">
        <v>160</v>
      </c>
      <c r="H13" s="333" t="s">
        <v>36</v>
      </c>
      <c r="I13" s="334">
        <v>1999</v>
      </c>
      <c r="J13" s="334">
        <v>2126</v>
      </c>
      <c r="K13" s="410" t="s">
        <v>53</v>
      </c>
      <c r="L13" s="397" t="s">
        <v>385</v>
      </c>
      <c r="M13" s="398" t="s">
        <v>386</v>
      </c>
      <c r="N13" s="25"/>
    </row>
    <row r="14" spans="1:14" s="26" customFormat="1" ht="19.5" customHeight="1">
      <c r="A14" s="19">
        <v>2</v>
      </c>
      <c r="B14" s="40"/>
      <c r="C14" s="409">
        <v>4</v>
      </c>
      <c r="D14" s="333" t="s">
        <v>387</v>
      </c>
      <c r="E14" s="333" t="s">
        <v>388</v>
      </c>
      <c r="F14" s="333" t="s">
        <v>126</v>
      </c>
      <c r="G14" s="333" t="s">
        <v>389</v>
      </c>
      <c r="H14" s="333" t="s">
        <v>36</v>
      </c>
      <c r="I14" s="334">
        <v>2000</v>
      </c>
      <c r="J14" s="334">
        <v>2253</v>
      </c>
      <c r="K14" s="125" t="s">
        <v>45</v>
      </c>
      <c r="L14" s="401" t="s">
        <v>390</v>
      </c>
      <c r="M14" s="402" t="s">
        <v>391</v>
      </c>
      <c r="N14" s="25"/>
    </row>
    <row r="15" spans="1:14" s="30" customFormat="1" ht="19.5" customHeight="1">
      <c r="A15" s="19">
        <v>3</v>
      </c>
      <c r="B15" s="27"/>
      <c r="C15" s="401">
        <v>5</v>
      </c>
      <c r="D15" s="333" t="s">
        <v>392</v>
      </c>
      <c r="E15" s="333" t="s">
        <v>393</v>
      </c>
      <c r="F15" s="324" t="s">
        <v>394</v>
      </c>
      <c r="G15" s="333" t="s">
        <v>169</v>
      </c>
      <c r="H15" s="333" t="s">
        <v>44</v>
      </c>
      <c r="I15" s="334">
        <v>2000</v>
      </c>
      <c r="J15" s="334">
        <v>3133</v>
      </c>
      <c r="K15" s="125" t="s">
        <v>37</v>
      </c>
      <c r="L15" s="401" t="s">
        <v>395</v>
      </c>
      <c r="M15" s="402" t="s">
        <v>396</v>
      </c>
      <c r="N15" s="25"/>
    </row>
    <row r="16" spans="1:14" s="30" customFormat="1" ht="19.5" customHeight="1">
      <c r="A16" s="19">
        <v>4</v>
      </c>
      <c r="B16" s="20"/>
      <c r="C16" s="91"/>
      <c r="D16" s="333"/>
      <c r="E16" s="333"/>
      <c r="F16" s="324"/>
      <c r="G16" s="333"/>
      <c r="H16" s="333"/>
      <c r="I16" s="334"/>
      <c r="J16" s="334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63"/>
      <c r="E17" s="63"/>
      <c r="F17" s="63"/>
      <c r="G17" s="62"/>
      <c r="H17" s="62"/>
      <c r="I17" s="62"/>
      <c r="J17" s="20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63"/>
      <c r="E18" s="63"/>
      <c r="F18" s="63"/>
      <c r="G18" s="62"/>
      <c r="H18" s="62"/>
      <c r="I18" s="62"/>
      <c r="J18" s="20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20"/>
      <c r="E19" s="61"/>
      <c r="F19" s="61"/>
      <c r="G19" s="61"/>
      <c r="H19" s="61"/>
      <c r="I19" s="61"/>
      <c r="J19" s="20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view="pageBreakPreview" zoomScale="60" zoomScaleNormal="75" zoomScalePageLayoutView="0" workbookViewId="0" topLeftCell="C1">
      <selection activeCell="D21" sqref="D21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397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70" t="s">
        <v>398</v>
      </c>
      <c r="N5" s="470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399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400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67"/>
      <c r="C13" s="67"/>
      <c r="D13" s="333" t="s">
        <v>401</v>
      </c>
      <c r="E13" s="333" t="s">
        <v>402</v>
      </c>
      <c r="F13" s="333" t="s">
        <v>403</v>
      </c>
      <c r="G13" s="333" t="s">
        <v>206</v>
      </c>
      <c r="H13" s="333" t="s">
        <v>36</v>
      </c>
      <c r="I13" s="334">
        <v>2001</v>
      </c>
      <c r="J13" s="334">
        <v>2109</v>
      </c>
      <c r="K13" s="334"/>
      <c r="L13" s="334"/>
      <c r="M13" s="334"/>
      <c r="N13" s="334" t="s">
        <v>106</v>
      </c>
    </row>
    <row r="14" spans="1:14" s="26" customFormat="1" ht="19.5" customHeight="1">
      <c r="A14" s="19">
        <v>2</v>
      </c>
      <c r="B14" s="68"/>
      <c r="C14" s="334">
        <v>4</v>
      </c>
      <c r="D14" s="333" t="s">
        <v>404</v>
      </c>
      <c r="E14" s="333" t="s">
        <v>303</v>
      </c>
      <c r="F14" s="333" t="s">
        <v>42</v>
      </c>
      <c r="G14" s="333" t="s">
        <v>405</v>
      </c>
      <c r="H14" s="333" t="s">
        <v>139</v>
      </c>
      <c r="I14" s="334">
        <v>2000</v>
      </c>
      <c r="J14" s="334">
        <v>1559</v>
      </c>
      <c r="K14" s="334" t="s">
        <v>140</v>
      </c>
      <c r="L14" s="334" t="s">
        <v>406</v>
      </c>
      <c r="M14" s="334" t="s">
        <v>407</v>
      </c>
      <c r="N14" s="334"/>
    </row>
    <row r="15" spans="1:14" s="30" customFormat="1" ht="19.5" customHeight="1">
      <c r="A15" s="19">
        <v>3</v>
      </c>
      <c r="B15" s="68"/>
      <c r="C15" s="334">
        <v>3</v>
      </c>
      <c r="D15" s="333" t="s">
        <v>408</v>
      </c>
      <c r="E15" s="333" t="s">
        <v>409</v>
      </c>
      <c r="F15" s="333" t="s">
        <v>81</v>
      </c>
      <c r="G15" s="333" t="s">
        <v>410</v>
      </c>
      <c r="H15" s="333" t="s">
        <v>139</v>
      </c>
      <c r="I15" s="334">
        <v>2002</v>
      </c>
      <c r="J15" s="334">
        <v>2113</v>
      </c>
      <c r="K15" s="334" t="s">
        <v>129</v>
      </c>
      <c r="L15" s="334" t="s">
        <v>411</v>
      </c>
      <c r="M15" s="334" t="s">
        <v>412</v>
      </c>
      <c r="N15" s="334"/>
    </row>
    <row r="16" spans="1:14" s="30" customFormat="1" ht="19.5" customHeight="1">
      <c r="A16" s="19">
        <v>4</v>
      </c>
      <c r="B16" s="20"/>
      <c r="C16" s="20"/>
      <c r="D16" s="61"/>
      <c r="E16" s="61"/>
      <c r="F16" s="61"/>
      <c r="G16" s="62"/>
      <c r="H16" s="62"/>
      <c r="I16" s="62"/>
      <c r="J16" s="20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63"/>
      <c r="E17" s="63"/>
      <c r="F17" s="63"/>
      <c r="G17" s="62"/>
      <c r="H17" s="62"/>
      <c r="I17" s="62"/>
      <c r="J17" s="20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63"/>
      <c r="E18" s="63"/>
      <c r="F18" s="63"/>
      <c r="G18" s="62"/>
      <c r="H18" s="62"/>
      <c r="I18" s="62"/>
      <c r="J18" s="20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20"/>
      <c r="E19" s="61"/>
      <c r="F19" s="61"/>
      <c r="G19" s="61"/>
      <c r="H19" s="61"/>
      <c r="I19" s="61"/>
      <c r="J19" s="20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 thickBot="1">
      <c r="A28" s="46">
        <v>16</v>
      </c>
      <c r="B28" s="47"/>
      <c r="C28" s="47"/>
      <c r="D28" s="337"/>
      <c r="E28" s="337"/>
      <c r="F28" s="337"/>
      <c r="G28" s="338"/>
      <c r="H28" s="338"/>
      <c r="I28" s="338"/>
      <c r="J28" s="339"/>
      <c r="K28" s="339"/>
      <c r="L28" s="47"/>
      <c r="M28" s="340"/>
      <c r="N28" s="341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PageLayoutView="0" workbookViewId="0" topLeftCell="A1">
      <selection activeCell="N16" sqref="N16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413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414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415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416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92"/>
      <c r="C13" s="85">
        <v>2</v>
      </c>
      <c r="D13" s="342" t="s">
        <v>417</v>
      </c>
      <c r="E13" s="324" t="s">
        <v>418</v>
      </c>
      <c r="F13" s="324" t="s">
        <v>419</v>
      </c>
      <c r="G13" s="324" t="s">
        <v>389</v>
      </c>
      <c r="H13" s="324" t="s">
        <v>36</v>
      </c>
      <c r="I13" s="326">
        <v>2001</v>
      </c>
      <c r="J13" s="377">
        <v>2446</v>
      </c>
      <c r="K13" s="377" t="s">
        <v>45</v>
      </c>
      <c r="L13" s="377" t="s">
        <v>420</v>
      </c>
      <c r="M13" s="377" t="s">
        <v>421</v>
      </c>
      <c r="N13" s="25"/>
    </row>
    <row r="14" spans="1:14" s="26" customFormat="1" ht="19.5" customHeight="1">
      <c r="A14" s="19">
        <v>2</v>
      </c>
      <c r="B14" s="27"/>
      <c r="C14" s="91">
        <v>3</v>
      </c>
      <c r="D14" s="342" t="s">
        <v>422</v>
      </c>
      <c r="E14" s="324" t="s">
        <v>423</v>
      </c>
      <c r="F14" s="324" t="s">
        <v>50</v>
      </c>
      <c r="G14" s="324" t="s">
        <v>328</v>
      </c>
      <c r="H14" s="324" t="s">
        <v>36</v>
      </c>
      <c r="I14" s="326">
        <v>2001</v>
      </c>
      <c r="J14" s="377">
        <v>1802</v>
      </c>
      <c r="K14" s="377" t="s">
        <v>424</v>
      </c>
      <c r="L14" s="377" t="s">
        <v>425</v>
      </c>
      <c r="M14" s="377" t="s">
        <v>426</v>
      </c>
      <c r="N14" s="25"/>
    </row>
    <row r="15" spans="1:14" s="30" customFormat="1" ht="19.5" customHeight="1">
      <c r="A15" s="19">
        <v>3</v>
      </c>
      <c r="B15" s="27"/>
      <c r="C15" s="91">
        <v>4</v>
      </c>
      <c r="D15" s="342" t="s">
        <v>427</v>
      </c>
      <c r="E15" s="324" t="s">
        <v>291</v>
      </c>
      <c r="F15" s="324" t="s">
        <v>96</v>
      </c>
      <c r="G15" s="324" t="s">
        <v>255</v>
      </c>
      <c r="H15" s="324" t="s">
        <v>36</v>
      </c>
      <c r="I15" s="373">
        <v>2000</v>
      </c>
      <c r="J15" s="377">
        <v>1894</v>
      </c>
      <c r="K15" s="377" t="s">
        <v>53</v>
      </c>
      <c r="L15" s="377" t="s">
        <v>428</v>
      </c>
      <c r="M15" s="377" t="s">
        <v>429</v>
      </c>
      <c r="N15" s="25"/>
    </row>
    <row r="16" spans="1:14" s="30" customFormat="1" ht="19.5" customHeight="1">
      <c r="A16" s="19">
        <v>4</v>
      </c>
      <c r="B16" s="20"/>
      <c r="C16" s="91"/>
      <c r="D16" s="342" t="s">
        <v>430</v>
      </c>
      <c r="E16" s="324" t="s">
        <v>431</v>
      </c>
      <c r="F16" s="324" t="s">
        <v>108</v>
      </c>
      <c r="G16" s="324" t="s">
        <v>432</v>
      </c>
      <c r="H16" s="324" t="s">
        <v>83</v>
      </c>
      <c r="I16" s="373">
        <v>2001</v>
      </c>
      <c r="J16" s="377">
        <v>1569</v>
      </c>
      <c r="K16" s="377"/>
      <c r="L16" s="377"/>
      <c r="M16" s="377"/>
      <c r="N16" s="104" t="s">
        <v>106</v>
      </c>
    </row>
    <row r="17" spans="1:14" s="30" customFormat="1" ht="19.5" customHeight="1">
      <c r="A17" s="19">
        <v>5</v>
      </c>
      <c r="B17" s="20"/>
      <c r="C17" s="91">
        <v>5</v>
      </c>
      <c r="D17" s="342" t="s">
        <v>433</v>
      </c>
      <c r="E17" s="324" t="s">
        <v>434</v>
      </c>
      <c r="F17" s="324" t="s">
        <v>435</v>
      </c>
      <c r="G17" s="324" t="s">
        <v>410</v>
      </c>
      <c r="H17" s="324" t="s">
        <v>139</v>
      </c>
      <c r="I17" s="373">
        <v>2001</v>
      </c>
      <c r="J17" s="377">
        <v>2195</v>
      </c>
      <c r="K17" s="377" t="s">
        <v>58</v>
      </c>
      <c r="L17" s="377" t="s">
        <v>436</v>
      </c>
      <c r="M17" s="377" t="s">
        <v>437</v>
      </c>
      <c r="N17" s="35"/>
    </row>
    <row r="18" spans="1:14" s="30" customFormat="1" ht="19.5" customHeight="1">
      <c r="A18" s="19">
        <v>6</v>
      </c>
      <c r="B18" s="20"/>
      <c r="C18" s="91">
        <v>6</v>
      </c>
      <c r="D18" s="342" t="s">
        <v>433</v>
      </c>
      <c r="E18" s="324" t="s">
        <v>438</v>
      </c>
      <c r="F18" s="324" t="s">
        <v>435</v>
      </c>
      <c r="G18" s="324" t="s">
        <v>410</v>
      </c>
      <c r="H18" s="324" t="s">
        <v>139</v>
      </c>
      <c r="I18" s="373">
        <v>2001</v>
      </c>
      <c r="J18" s="377">
        <v>2194</v>
      </c>
      <c r="K18" s="377" t="s">
        <v>439</v>
      </c>
      <c r="L18" s="377" t="s">
        <v>440</v>
      </c>
      <c r="M18" s="377" t="s">
        <v>441</v>
      </c>
      <c r="N18" s="35"/>
    </row>
    <row r="19" spans="1:14" ht="19.5" customHeight="1">
      <c r="A19" s="19">
        <v>7</v>
      </c>
      <c r="B19" s="20"/>
      <c r="C19" s="91">
        <v>7</v>
      </c>
      <c r="D19" s="342" t="s">
        <v>442</v>
      </c>
      <c r="E19" s="324" t="s">
        <v>443</v>
      </c>
      <c r="F19" s="324" t="s">
        <v>50</v>
      </c>
      <c r="G19" s="324" t="s">
        <v>444</v>
      </c>
      <c r="H19" s="324" t="s">
        <v>135</v>
      </c>
      <c r="I19" s="373">
        <v>2001</v>
      </c>
      <c r="J19" s="377">
        <v>216</v>
      </c>
      <c r="K19" s="377" t="s">
        <v>37</v>
      </c>
      <c r="L19" s="377" t="s">
        <v>445</v>
      </c>
      <c r="M19" s="377" t="s">
        <v>446</v>
      </c>
      <c r="N19" s="35"/>
    </row>
    <row r="20" spans="1:14" s="26" customFormat="1" ht="19.5" customHeight="1">
      <c r="A20" s="19">
        <v>8</v>
      </c>
      <c r="B20" s="38"/>
      <c r="C20" s="91">
        <v>8</v>
      </c>
      <c r="D20" s="342" t="s">
        <v>447</v>
      </c>
      <c r="E20" s="378" t="s">
        <v>448</v>
      </c>
      <c r="F20" s="378" t="s">
        <v>449</v>
      </c>
      <c r="G20" s="348" t="s">
        <v>450</v>
      </c>
      <c r="H20" s="379" t="s">
        <v>52</v>
      </c>
      <c r="I20" s="380">
        <v>2000</v>
      </c>
      <c r="J20" s="361">
        <v>191</v>
      </c>
      <c r="K20" s="377" t="s">
        <v>451</v>
      </c>
      <c r="L20" s="377" t="s">
        <v>452</v>
      </c>
      <c r="M20" s="377" t="s">
        <v>453</v>
      </c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SheetLayoutView="70" zoomScalePageLayoutView="0" workbookViewId="0" topLeftCell="A1">
      <selection activeCell="J13" sqref="J13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1"/>
      <c r="K3" s="269" t="s">
        <v>454</v>
      </c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70" t="s">
        <v>455</v>
      </c>
      <c r="N5" s="470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456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457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291">
        <v>1</v>
      </c>
      <c r="B13" s="24"/>
      <c r="C13" s="404">
        <v>3</v>
      </c>
      <c r="D13" s="381" t="s">
        <v>458</v>
      </c>
      <c r="E13" s="333" t="s">
        <v>333</v>
      </c>
      <c r="F13" s="333" t="s">
        <v>108</v>
      </c>
      <c r="G13" s="333" t="s">
        <v>128</v>
      </c>
      <c r="H13" s="333" t="s">
        <v>36</v>
      </c>
      <c r="I13" s="334">
        <v>2001</v>
      </c>
      <c r="J13" s="334">
        <v>2188</v>
      </c>
      <c r="K13" s="399" t="s">
        <v>122</v>
      </c>
      <c r="L13" s="397" t="s">
        <v>459</v>
      </c>
      <c r="M13" s="398" t="s">
        <v>460</v>
      </c>
      <c r="N13" s="382"/>
    </row>
    <row r="14" spans="1:14" s="26" customFormat="1" ht="19.5" customHeight="1">
      <c r="A14" s="19">
        <v>2</v>
      </c>
      <c r="B14" s="27"/>
      <c r="C14" s="405">
        <v>4</v>
      </c>
      <c r="D14" s="381" t="s">
        <v>461</v>
      </c>
      <c r="E14" s="383" t="s">
        <v>343</v>
      </c>
      <c r="F14" s="383" t="s">
        <v>108</v>
      </c>
      <c r="G14" s="383" t="s">
        <v>304</v>
      </c>
      <c r="H14" s="359" t="s">
        <v>36</v>
      </c>
      <c r="I14" s="334">
        <v>2001</v>
      </c>
      <c r="J14" s="334">
        <v>1427</v>
      </c>
      <c r="K14" s="400" t="s">
        <v>150</v>
      </c>
      <c r="L14" s="401" t="s">
        <v>462</v>
      </c>
      <c r="M14" s="402" t="s">
        <v>463</v>
      </c>
      <c r="N14" s="376"/>
    </row>
    <row r="15" spans="1:14" s="30" customFormat="1" ht="19.5" customHeight="1">
      <c r="A15" s="19">
        <v>3</v>
      </c>
      <c r="B15" s="27"/>
      <c r="C15" s="405">
        <v>5</v>
      </c>
      <c r="D15" s="381" t="s">
        <v>464</v>
      </c>
      <c r="E15" s="383" t="s">
        <v>180</v>
      </c>
      <c r="F15" s="383" t="s">
        <v>50</v>
      </c>
      <c r="G15" s="383" t="s">
        <v>405</v>
      </c>
      <c r="H15" s="359" t="s">
        <v>139</v>
      </c>
      <c r="I15" s="334">
        <v>2001</v>
      </c>
      <c r="J15" s="334">
        <v>1650</v>
      </c>
      <c r="K15" s="400" t="s">
        <v>92</v>
      </c>
      <c r="L15" s="401" t="s">
        <v>465</v>
      </c>
      <c r="M15" s="402" t="s">
        <v>466</v>
      </c>
      <c r="N15" s="25"/>
    </row>
    <row r="16" spans="1:14" s="30" customFormat="1" ht="19.5" customHeight="1">
      <c r="A16" s="19">
        <v>4</v>
      </c>
      <c r="B16" s="20"/>
      <c r="C16" s="283">
        <v>6</v>
      </c>
      <c r="D16" s="381" t="s">
        <v>467</v>
      </c>
      <c r="E16" s="383" t="s">
        <v>332</v>
      </c>
      <c r="F16" s="383" t="s">
        <v>403</v>
      </c>
      <c r="G16" s="383" t="s">
        <v>468</v>
      </c>
      <c r="H16" s="359" t="s">
        <v>135</v>
      </c>
      <c r="I16" s="334">
        <v>1999</v>
      </c>
      <c r="J16" s="334">
        <v>3642</v>
      </c>
      <c r="K16" s="403" t="s">
        <v>140</v>
      </c>
      <c r="L16" s="91" t="s">
        <v>469</v>
      </c>
      <c r="M16" s="123" t="s">
        <v>470</v>
      </c>
      <c r="N16" s="35"/>
    </row>
    <row r="17" spans="1:14" s="30" customFormat="1" ht="19.5" customHeight="1">
      <c r="A17" s="19">
        <v>5</v>
      </c>
      <c r="B17" s="20"/>
      <c r="C17" s="91">
        <v>7</v>
      </c>
      <c r="D17" s="381" t="s">
        <v>471</v>
      </c>
      <c r="E17" s="383" t="s">
        <v>371</v>
      </c>
      <c r="F17" s="383" t="s">
        <v>348</v>
      </c>
      <c r="G17" s="383" t="s">
        <v>292</v>
      </c>
      <c r="H17" s="359" t="s">
        <v>135</v>
      </c>
      <c r="I17" s="334">
        <v>2001</v>
      </c>
      <c r="J17" s="334">
        <v>3933</v>
      </c>
      <c r="K17" s="91" t="s">
        <v>129</v>
      </c>
      <c r="L17" s="91" t="s">
        <v>472</v>
      </c>
      <c r="M17" s="123" t="s">
        <v>473</v>
      </c>
      <c r="N17" s="35"/>
    </row>
    <row r="18" spans="1:14" s="30" customFormat="1" ht="19.5" customHeight="1">
      <c r="A18" s="19">
        <v>6</v>
      </c>
      <c r="B18" s="20"/>
      <c r="C18" s="91">
        <v>8</v>
      </c>
      <c r="D18" s="381" t="s">
        <v>474</v>
      </c>
      <c r="E18" s="324" t="s">
        <v>402</v>
      </c>
      <c r="F18" s="324" t="s">
        <v>96</v>
      </c>
      <c r="G18" s="357" t="s">
        <v>51</v>
      </c>
      <c r="H18" s="359" t="s">
        <v>52</v>
      </c>
      <c r="I18" s="326">
        <v>2000</v>
      </c>
      <c r="J18" s="326">
        <v>2253</v>
      </c>
      <c r="K18" s="91" t="s">
        <v>98</v>
      </c>
      <c r="L18" s="91" t="s">
        <v>475</v>
      </c>
      <c r="M18" s="123" t="s">
        <v>476</v>
      </c>
      <c r="N18" s="35"/>
    </row>
    <row r="19" spans="1:14" ht="19.5" customHeight="1">
      <c r="A19" s="19">
        <v>7</v>
      </c>
      <c r="B19" s="20"/>
      <c r="C19" s="91"/>
      <c r="D19" s="381" t="s">
        <v>477</v>
      </c>
      <c r="E19" s="324" t="s">
        <v>50</v>
      </c>
      <c r="F19" s="324" t="s">
        <v>246</v>
      </c>
      <c r="G19" s="357" t="s">
        <v>277</v>
      </c>
      <c r="H19" s="359" t="s">
        <v>52</v>
      </c>
      <c r="I19" s="326">
        <v>2000</v>
      </c>
      <c r="J19" s="326">
        <v>1835</v>
      </c>
      <c r="K19" s="91"/>
      <c r="L19" s="91"/>
      <c r="M19" s="123"/>
      <c r="N19" s="104" t="s">
        <v>106</v>
      </c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PageLayoutView="0" workbookViewId="0" topLeftCell="A1">
      <selection activeCell="S23" sqref="S23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71" t="s">
        <v>478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70" t="s">
        <v>479</v>
      </c>
      <c r="N5" s="470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480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481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0"/>
      <c r="D13" s="350" t="s">
        <v>482</v>
      </c>
      <c r="E13" s="350" t="s">
        <v>50</v>
      </c>
      <c r="F13" s="350" t="s">
        <v>483</v>
      </c>
      <c r="G13" s="350" t="s">
        <v>484</v>
      </c>
      <c r="H13" s="384" t="s">
        <v>135</v>
      </c>
      <c r="I13" s="326">
        <v>2000</v>
      </c>
      <c r="J13" s="326">
        <v>1064</v>
      </c>
      <c r="K13" s="23" t="s">
        <v>140</v>
      </c>
      <c r="L13" s="397" t="s">
        <v>485</v>
      </c>
      <c r="M13" s="398" t="s">
        <v>486</v>
      </c>
      <c r="N13" s="25"/>
    </row>
    <row r="14" spans="1:14" s="26" customFormat="1" ht="19.5" customHeight="1">
      <c r="A14" s="19">
        <v>2</v>
      </c>
      <c r="B14" s="27"/>
      <c r="C14" s="27"/>
      <c r="D14" s="64"/>
      <c r="E14" s="64"/>
      <c r="F14" s="64"/>
      <c r="G14" s="64"/>
      <c r="H14" s="64"/>
      <c r="I14" s="64"/>
      <c r="J14" s="28"/>
      <c r="K14" s="28"/>
      <c r="L14" s="27"/>
      <c r="M14" s="29"/>
      <c r="N14" s="25"/>
    </row>
    <row r="15" spans="1:14" s="30" customFormat="1" ht="19.5" customHeight="1">
      <c r="A15" s="19">
        <v>3</v>
      </c>
      <c r="B15" s="27"/>
      <c r="C15" s="27"/>
      <c r="D15" s="64"/>
      <c r="E15" s="64"/>
      <c r="F15" s="64"/>
      <c r="G15" s="64"/>
      <c r="H15" s="64"/>
      <c r="I15" s="65"/>
      <c r="J15" s="28"/>
      <c r="K15" s="28"/>
      <c r="L15" s="27"/>
      <c r="M15" s="29"/>
      <c r="N15" s="25"/>
    </row>
    <row r="16" spans="1:14" s="30" customFormat="1" ht="19.5" customHeight="1">
      <c r="A16" s="19">
        <v>4</v>
      </c>
      <c r="B16" s="20"/>
      <c r="C16" s="20"/>
      <c r="D16" s="61"/>
      <c r="E16" s="61"/>
      <c r="F16" s="61"/>
      <c r="G16" s="62"/>
      <c r="H16" s="62"/>
      <c r="I16" s="62"/>
      <c r="J16" s="20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63"/>
      <c r="E17" s="63"/>
      <c r="F17" s="63"/>
      <c r="G17" s="62"/>
      <c r="H17" s="62"/>
      <c r="I17" s="62"/>
      <c r="J17" s="20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63"/>
      <c r="E18" s="63"/>
      <c r="F18" s="63"/>
      <c r="G18" s="62"/>
      <c r="H18" s="62"/>
      <c r="I18" s="62"/>
      <c r="J18" s="20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20"/>
      <c r="E19" s="61"/>
      <c r="F19" s="61"/>
      <c r="G19" s="61"/>
      <c r="H19" s="61"/>
      <c r="I19" s="61"/>
      <c r="J19" s="20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 thickBot="1">
      <c r="A28" s="46">
        <v>16</v>
      </c>
      <c r="B28" s="47"/>
      <c r="C28" s="47"/>
      <c r="D28" s="337"/>
      <c r="E28" s="337"/>
      <c r="F28" s="337"/>
      <c r="G28" s="338"/>
      <c r="H28" s="338"/>
      <c r="I28" s="338"/>
      <c r="J28" s="339"/>
      <c r="K28" s="339"/>
      <c r="L28" s="47"/>
      <c r="M28" s="340"/>
      <c r="N28" s="341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Y44"/>
  <sheetViews>
    <sheetView zoomScale="55" zoomScaleNormal="55" zoomScalePageLayoutView="0" workbookViewId="0" topLeftCell="A1">
      <selection activeCell="R17" sqref="R17:R18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1" width="8.875" style="37" customWidth="1"/>
    <col min="12" max="17" width="7.125" style="37" customWidth="1"/>
    <col min="18" max="18" width="7.625" style="58" customWidth="1"/>
    <col min="19" max="19" width="7.625" style="37" customWidth="1"/>
    <col min="20" max="20" width="21.875" style="37" customWidth="1"/>
    <col min="21" max="16384" width="9.125" style="37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0" customFormat="1" ht="25.5" customHeight="1">
      <c r="A3" s="6"/>
      <c r="B3" s="6"/>
      <c r="C3" s="7"/>
      <c r="D3" s="6"/>
      <c r="E3" s="8"/>
      <c r="F3" s="8" t="s">
        <v>487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69" t="s">
        <v>488</v>
      </c>
      <c r="T3" s="1"/>
    </row>
    <row r="4" spans="1:20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431"/>
      <c r="T4" s="1"/>
    </row>
    <row r="5" spans="1:20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 t="s">
        <v>489</v>
      </c>
      <c r="T5" s="465"/>
    </row>
    <row r="6" spans="1:20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12"/>
      <c r="T6" s="12"/>
    </row>
    <row r="7" spans="1:20" s="13" customFormat="1" ht="21" customHeight="1" thickBot="1">
      <c r="A7" s="466" t="s">
        <v>490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14" t="s">
        <v>8</v>
      </c>
    </row>
    <row r="8" spans="1:21" s="17" customFormat="1" ht="21" customHeight="1" thickBot="1">
      <c r="A8" s="459" t="s">
        <v>491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15" t="s">
        <v>492</v>
      </c>
      <c r="U8" s="16"/>
    </row>
    <row r="9" spans="1:21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15"/>
      <c r="U9" s="16"/>
    </row>
    <row r="10" spans="1:20" s="17" customFormat="1" ht="21" customHeight="1" thickBot="1">
      <c r="A10" s="459" t="s">
        <v>495</v>
      </c>
      <c r="B10" s="460"/>
      <c r="C10" s="460"/>
      <c r="D10" s="460"/>
      <c r="E10" s="460"/>
      <c r="F10" s="427"/>
      <c r="G10" s="460" t="s">
        <v>16</v>
      </c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18"/>
    </row>
    <row r="11" spans="1:20" s="4" customFormat="1" ht="15" customHeight="1">
      <c r="A11" s="461" t="s">
        <v>17</v>
      </c>
      <c r="B11" s="450" t="s">
        <v>18</v>
      </c>
      <c r="C11" s="69" t="s">
        <v>496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501"/>
      <c r="L11" s="503" t="s">
        <v>497</v>
      </c>
      <c r="M11" s="503"/>
      <c r="N11" s="503"/>
      <c r="O11" s="503"/>
      <c r="P11" s="503"/>
      <c r="Q11" s="503"/>
      <c r="R11" s="295" t="s">
        <v>498</v>
      </c>
      <c r="S11" s="504" t="s">
        <v>499</v>
      </c>
      <c r="T11" s="499" t="s">
        <v>29</v>
      </c>
    </row>
    <row r="12" spans="1:20" s="4" customFormat="1" ht="15" customHeight="1" thickBot="1">
      <c r="A12" s="462"/>
      <c r="B12" s="452"/>
      <c r="C12" s="70" t="s">
        <v>500</v>
      </c>
      <c r="D12" s="495"/>
      <c r="E12" s="495"/>
      <c r="F12" s="496"/>
      <c r="G12" s="495"/>
      <c r="H12" s="496"/>
      <c r="I12" s="497"/>
      <c r="J12" s="498"/>
      <c r="K12" s="502"/>
      <c r="L12" s="439">
        <v>1</v>
      </c>
      <c r="M12" s="439">
        <v>2</v>
      </c>
      <c r="N12" s="439">
        <v>3</v>
      </c>
      <c r="O12" s="293">
        <v>4</v>
      </c>
      <c r="P12" s="293">
        <v>5</v>
      </c>
      <c r="Q12" s="293">
        <v>6</v>
      </c>
      <c r="R12" s="294" t="s">
        <v>28</v>
      </c>
      <c r="S12" s="505"/>
      <c r="T12" s="500"/>
    </row>
    <row r="13" spans="1:20" s="26" customFormat="1" ht="21" customHeight="1">
      <c r="A13" s="475">
        <v>1</v>
      </c>
      <c r="B13" s="477"/>
      <c r="C13" s="506"/>
      <c r="D13" s="471" t="s">
        <v>501</v>
      </c>
      <c r="E13" s="471" t="s">
        <v>502</v>
      </c>
      <c r="F13" s="471" t="s">
        <v>81</v>
      </c>
      <c r="G13" s="471" t="s">
        <v>503</v>
      </c>
      <c r="H13" s="471" t="s">
        <v>36</v>
      </c>
      <c r="I13" s="473">
        <v>2001</v>
      </c>
      <c r="J13" s="473">
        <v>208</v>
      </c>
      <c r="K13" s="280" t="s">
        <v>504</v>
      </c>
      <c r="L13" s="72">
        <v>5.2</v>
      </c>
      <c r="M13" s="72">
        <v>5.14</v>
      </c>
      <c r="N13" s="72">
        <v>5.15</v>
      </c>
      <c r="O13" s="72">
        <v>5.04</v>
      </c>
      <c r="P13" s="72">
        <v>5.1</v>
      </c>
      <c r="Q13" s="72" t="s">
        <v>505</v>
      </c>
      <c r="R13" s="479">
        <v>5.2</v>
      </c>
      <c r="S13" s="489" t="s">
        <v>58</v>
      </c>
      <c r="T13" s="487"/>
    </row>
    <row r="14" spans="1:20" s="26" customFormat="1" ht="21" customHeight="1" thickBot="1">
      <c r="A14" s="476"/>
      <c r="B14" s="478"/>
      <c r="C14" s="507"/>
      <c r="D14" s="472"/>
      <c r="E14" s="472"/>
      <c r="F14" s="472"/>
      <c r="G14" s="472"/>
      <c r="H14" s="472"/>
      <c r="I14" s="474"/>
      <c r="J14" s="474"/>
      <c r="K14" s="281" t="s">
        <v>506</v>
      </c>
      <c r="L14" s="407" t="s">
        <v>507</v>
      </c>
      <c r="M14" s="407" t="s">
        <v>508</v>
      </c>
      <c r="N14" s="407" t="s">
        <v>509</v>
      </c>
      <c r="O14" s="407" t="s">
        <v>510</v>
      </c>
      <c r="P14" s="407" t="s">
        <v>511</v>
      </c>
      <c r="Q14" s="74" t="s">
        <v>512</v>
      </c>
      <c r="R14" s="480"/>
      <c r="S14" s="490"/>
      <c r="T14" s="488"/>
    </row>
    <row r="15" spans="1:20" s="30" customFormat="1" ht="21" customHeight="1">
      <c r="A15" s="475">
        <v>2</v>
      </c>
      <c r="B15" s="477"/>
      <c r="C15" s="477"/>
      <c r="D15" s="471" t="s">
        <v>513</v>
      </c>
      <c r="E15" s="471" t="s">
        <v>514</v>
      </c>
      <c r="F15" s="471" t="s">
        <v>515</v>
      </c>
      <c r="G15" s="471" t="s">
        <v>516</v>
      </c>
      <c r="H15" s="471" t="s">
        <v>44</v>
      </c>
      <c r="I15" s="473">
        <v>2001</v>
      </c>
      <c r="J15" s="473">
        <v>6297</v>
      </c>
      <c r="K15" s="71" t="s">
        <v>504</v>
      </c>
      <c r="L15" s="72">
        <v>5.68</v>
      </c>
      <c r="M15" s="72">
        <v>5.56</v>
      </c>
      <c r="N15" s="72" t="s">
        <v>505</v>
      </c>
      <c r="O15" s="72">
        <v>5.51</v>
      </c>
      <c r="P15" s="72" t="s">
        <v>505</v>
      </c>
      <c r="Q15" s="72" t="s">
        <v>505</v>
      </c>
      <c r="R15" s="479">
        <v>5.68</v>
      </c>
      <c r="S15" s="485" t="s">
        <v>37</v>
      </c>
      <c r="T15" s="487"/>
    </row>
    <row r="16" spans="1:20" s="30" customFormat="1" ht="21" customHeight="1" thickBot="1">
      <c r="A16" s="476"/>
      <c r="B16" s="478"/>
      <c r="C16" s="478"/>
      <c r="D16" s="472"/>
      <c r="E16" s="472"/>
      <c r="F16" s="472"/>
      <c r="G16" s="472"/>
      <c r="H16" s="472"/>
      <c r="I16" s="474"/>
      <c r="J16" s="474"/>
      <c r="K16" s="75" t="s">
        <v>506</v>
      </c>
      <c r="L16" s="407" t="s">
        <v>517</v>
      </c>
      <c r="M16" s="407" t="s">
        <v>510</v>
      </c>
      <c r="N16" s="74" t="s">
        <v>512</v>
      </c>
      <c r="O16" s="407" t="s">
        <v>518</v>
      </c>
      <c r="P16" s="74" t="s">
        <v>512</v>
      </c>
      <c r="Q16" s="74" t="s">
        <v>512</v>
      </c>
      <c r="R16" s="480"/>
      <c r="S16" s="486"/>
      <c r="T16" s="488"/>
    </row>
    <row r="17" spans="1:20" s="30" customFormat="1" ht="21" customHeight="1">
      <c r="A17" s="475">
        <v>3</v>
      </c>
      <c r="B17" s="477"/>
      <c r="C17" s="477"/>
      <c r="D17" s="471" t="s">
        <v>519</v>
      </c>
      <c r="E17" s="471" t="s">
        <v>520</v>
      </c>
      <c r="F17" s="471" t="s">
        <v>403</v>
      </c>
      <c r="G17" s="471" t="s">
        <v>521</v>
      </c>
      <c r="H17" s="471" t="s">
        <v>44</v>
      </c>
      <c r="I17" s="473">
        <v>1999</v>
      </c>
      <c r="J17" s="473">
        <v>498</v>
      </c>
      <c r="K17" s="76" t="s">
        <v>504</v>
      </c>
      <c r="L17" s="72"/>
      <c r="M17" s="72"/>
      <c r="N17" s="72"/>
      <c r="O17" s="72"/>
      <c r="P17" s="72"/>
      <c r="Q17" s="72"/>
      <c r="R17" s="479"/>
      <c r="S17" s="489"/>
      <c r="T17" s="491" t="s">
        <v>106</v>
      </c>
    </row>
    <row r="18" spans="1:20" s="30" customFormat="1" ht="21" customHeight="1" thickBot="1">
      <c r="A18" s="476"/>
      <c r="B18" s="478"/>
      <c r="C18" s="478"/>
      <c r="D18" s="472"/>
      <c r="E18" s="472"/>
      <c r="F18" s="472"/>
      <c r="G18" s="472"/>
      <c r="H18" s="472"/>
      <c r="I18" s="474"/>
      <c r="J18" s="474"/>
      <c r="K18" s="75" t="s">
        <v>506</v>
      </c>
      <c r="L18" s="74"/>
      <c r="M18" s="74"/>
      <c r="N18" s="74"/>
      <c r="O18" s="74"/>
      <c r="P18" s="74"/>
      <c r="Q18" s="74"/>
      <c r="R18" s="480"/>
      <c r="S18" s="490"/>
      <c r="T18" s="492"/>
    </row>
    <row r="19" spans="1:25" ht="21" customHeight="1">
      <c r="A19" s="475">
        <v>4</v>
      </c>
      <c r="B19" s="477"/>
      <c r="C19" s="477"/>
      <c r="D19" s="493" t="s">
        <v>522</v>
      </c>
      <c r="E19" s="471" t="s">
        <v>523</v>
      </c>
      <c r="F19" s="471" t="s">
        <v>116</v>
      </c>
      <c r="G19" s="471" t="s">
        <v>405</v>
      </c>
      <c r="H19" s="471" t="s">
        <v>139</v>
      </c>
      <c r="I19" s="473">
        <v>2001</v>
      </c>
      <c r="J19" s="473">
        <v>1681</v>
      </c>
      <c r="K19" s="76" t="s">
        <v>504</v>
      </c>
      <c r="L19" s="72" t="s">
        <v>505</v>
      </c>
      <c r="M19" s="72">
        <v>5.4</v>
      </c>
      <c r="N19" s="72">
        <v>5.2</v>
      </c>
      <c r="O19" s="72">
        <v>5.24</v>
      </c>
      <c r="P19" s="72" t="s">
        <v>505</v>
      </c>
      <c r="Q19" s="72">
        <v>5.14</v>
      </c>
      <c r="R19" s="479">
        <v>5.4</v>
      </c>
      <c r="S19" s="489" t="s">
        <v>45</v>
      </c>
      <c r="T19" s="491"/>
      <c r="Y19" s="396"/>
    </row>
    <row r="20" spans="1:20" s="26" customFormat="1" ht="21" customHeight="1" thickBot="1">
      <c r="A20" s="476"/>
      <c r="B20" s="478"/>
      <c r="C20" s="478"/>
      <c r="D20" s="494"/>
      <c r="E20" s="472"/>
      <c r="F20" s="472"/>
      <c r="G20" s="472"/>
      <c r="H20" s="472"/>
      <c r="I20" s="474"/>
      <c r="J20" s="474"/>
      <c r="K20" s="77" t="s">
        <v>506</v>
      </c>
      <c r="L20" s="74" t="s">
        <v>512</v>
      </c>
      <c r="M20" s="407" t="s">
        <v>510</v>
      </c>
      <c r="N20" s="407" t="s">
        <v>508</v>
      </c>
      <c r="O20" s="407" t="s">
        <v>524</v>
      </c>
      <c r="P20" s="74" t="s">
        <v>512</v>
      </c>
      <c r="Q20" s="407" t="s">
        <v>525</v>
      </c>
      <c r="R20" s="480"/>
      <c r="S20" s="490"/>
      <c r="T20" s="492"/>
    </row>
    <row r="21" spans="1:20" s="26" customFormat="1" ht="21" customHeight="1">
      <c r="A21" s="475">
        <v>5</v>
      </c>
      <c r="B21" s="477"/>
      <c r="C21" s="477"/>
      <c r="D21" s="471" t="s">
        <v>526</v>
      </c>
      <c r="E21" s="471" t="s">
        <v>291</v>
      </c>
      <c r="F21" s="471" t="s">
        <v>527</v>
      </c>
      <c r="G21" s="471" t="s">
        <v>237</v>
      </c>
      <c r="H21" s="471" t="s">
        <v>135</v>
      </c>
      <c r="I21" s="473">
        <v>2000</v>
      </c>
      <c r="J21" s="473">
        <v>3942</v>
      </c>
      <c r="K21" s="76" t="s">
        <v>504</v>
      </c>
      <c r="L21" s="72" t="s">
        <v>505</v>
      </c>
      <c r="M21" s="72">
        <v>5.37</v>
      </c>
      <c r="N21" s="72">
        <v>5.56</v>
      </c>
      <c r="O21" s="72">
        <v>5.34</v>
      </c>
      <c r="P21" s="72" t="s">
        <v>505</v>
      </c>
      <c r="Q21" s="72" t="s">
        <v>505</v>
      </c>
      <c r="R21" s="479">
        <v>5.56</v>
      </c>
      <c r="S21" s="485" t="s">
        <v>53</v>
      </c>
      <c r="T21" s="487"/>
    </row>
    <row r="22" spans="1:20" s="26" customFormat="1" ht="21" customHeight="1" thickBot="1">
      <c r="A22" s="476"/>
      <c r="B22" s="478"/>
      <c r="C22" s="478"/>
      <c r="D22" s="472"/>
      <c r="E22" s="472"/>
      <c r="F22" s="472"/>
      <c r="G22" s="472"/>
      <c r="H22" s="472"/>
      <c r="I22" s="474"/>
      <c r="J22" s="474"/>
      <c r="K22" s="77" t="s">
        <v>506</v>
      </c>
      <c r="L22" s="74" t="s">
        <v>512</v>
      </c>
      <c r="M22" s="407" t="s">
        <v>528</v>
      </c>
      <c r="N22" s="407" t="s">
        <v>529</v>
      </c>
      <c r="O22" s="407" t="s">
        <v>529</v>
      </c>
      <c r="P22" s="74" t="s">
        <v>512</v>
      </c>
      <c r="Q22" s="74" t="s">
        <v>512</v>
      </c>
      <c r="R22" s="480"/>
      <c r="S22" s="486"/>
      <c r="T22" s="488"/>
    </row>
    <row r="23" spans="1:20" s="26" customFormat="1" ht="21" customHeight="1">
      <c r="A23" s="475">
        <v>6</v>
      </c>
      <c r="B23" s="477"/>
      <c r="C23" s="477"/>
      <c r="D23" s="471" t="s">
        <v>530</v>
      </c>
      <c r="E23" s="471" t="s">
        <v>531</v>
      </c>
      <c r="F23" s="471" t="s">
        <v>532</v>
      </c>
      <c r="G23" s="471" t="s">
        <v>533</v>
      </c>
      <c r="H23" s="471" t="s">
        <v>105</v>
      </c>
      <c r="I23" s="473">
        <v>2001</v>
      </c>
      <c r="J23" s="473">
        <v>1331</v>
      </c>
      <c r="K23" s="78" t="s">
        <v>504</v>
      </c>
      <c r="L23" s="72">
        <v>4.55</v>
      </c>
      <c r="M23" s="72">
        <v>4.12</v>
      </c>
      <c r="N23" s="72">
        <v>4.2</v>
      </c>
      <c r="O23" s="72">
        <v>4.18</v>
      </c>
      <c r="P23" s="72">
        <v>4.59</v>
      </c>
      <c r="Q23" s="72" t="s">
        <v>505</v>
      </c>
      <c r="R23" s="479">
        <v>4.59</v>
      </c>
      <c r="S23" s="485" t="s">
        <v>424</v>
      </c>
      <c r="T23" s="487"/>
    </row>
    <row r="24" spans="1:20" s="30" customFormat="1" ht="21" customHeight="1" thickBot="1">
      <c r="A24" s="476"/>
      <c r="B24" s="478"/>
      <c r="C24" s="478"/>
      <c r="D24" s="472"/>
      <c r="E24" s="472"/>
      <c r="F24" s="472"/>
      <c r="G24" s="472"/>
      <c r="H24" s="472"/>
      <c r="I24" s="474"/>
      <c r="J24" s="474"/>
      <c r="K24" s="77" t="s">
        <v>506</v>
      </c>
      <c r="L24" s="407" t="s">
        <v>508</v>
      </c>
      <c r="M24" s="407" t="s">
        <v>518</v>
      </c>
      <c r="N24" s="407" t="s">
        <v>534</v>
      </c>
      <c r="O24" s="407" t="s">
        <v>535</v>
      </c>
      <c r="P24" s="407" t="s">
        <v>535</v>
      </c>
      <c r="Q24" s="74" t="s">
        <v>512</v>
      </c>
      <c r="R24" s="480"/>
      <c r="S24" s="486"/>
      <c r="T24" s="488"/>
    </row>
    <row r="25" spans="1:20" ht="21" customHeight="1">
      <c r="A25" s="475">
        <v>7</v>
      </c>
      <c r="B25" s="477"/>
      <c r="C25" s="477"/>
      <c r="D25" s="471" t="s">
        <v>536</v>
      </c>
      <c r="E25" s="471" t="s">
        <v>537</v>
      </c>
      <c r="F25" s="471" t="s">
        <v>538</v>
      </c>
      <c r="G25" s="471" t="s">
        <v>539</v>
      </c>
      <c r="H25" s="471" t="s">
        <v>105</v>
      </c>
      <c r="I25" s="473">
        <v>2001</v>
      </c>
      <c r="J25" s="473">
        <v>4408</v>
      </c>
      <c r="K25" s="76" t="s">
        <v>504</v>
      </c>
      <c r="L25" s="72">
        <v>4.33</v>
      </c>
      <c r="M25" s="72" t="s">
        <v>505</v>
      </c>
      <c r="N25" s="72">
        <v>4.57</v>
      </c>
      <c r="O25" s="72" t="s">
        <v>505</v>
      </c>
      <c r="P25" s="72" t="s">
        <v>505</v>
      </c>
      <c r="Q25" s="72">
        <v>4.5</v>
      </c>
      <c r="R25" s="479">
        <v>4.57</v>
      </c>
      <c r="S25" s="485" t="s">
        <v>451</v>
      </c>
      <c r="T25" s="487"/>
    </row>
    <row r="26" spans="1:20" ht="21" customHeight="1" thickBot="1">
      <c r="A26" s="476"/>
      <c r="B26" s="478"/>
      <c r="C26" s="478"/>
      <c r="D26" s="472"/>
      <c r="E26" s="472"/>
      <c r="F26" s="472"/>
      <c r="G26" s="472"/>
      <c r="H26" s="472"/>
      <c r="I26" s="474"/>
      <c r="J26" s="474"/>
      <c r="K26" s="77" t="s">
        <v>506</v>
      </c>
      <c r="L26" s="407" t="s">
        <v>540</v>
      </c>
      <c r="M26" s="74" t="s">
        <v>512</v>
      </c>
      <c r="N26" s="407" t="s">
        <v>535</v>
      </c>
      <c r="O26" s="74" t="s">
        <v>512</v>
      </c>
      <c r="P26" s="74" t="s">
        <v>512</v>
      </c>
      <c r="Q26" s="407" t="s">
        <v>541</v>
      </c>
      <c r="R26" s="480"/>
      <c r="S26" s="486"/>
      <c r="T26" s="488"/>
    </row>
    <row r="27" spans="1:20" s="30" customFormat="1" ht="21" customHeight="1">
      <c r="A27" s="475">
        <v>8</v>
      </c>
      <c r="B27" s="477"/>
      <c r="C27" s="477"/>
      <c r="D27" s="471" t="s">
        <v>542</v>
      </c>
      <c r="E27" s="471" t="s">
        <v>531</v>
      </c>
      <c r="F27" s="471" t="s">
        <v>543</v>
      </c>
      <c r="G27" s="471" t="s">
        <v>51</v>
      </c>
      <c r="H27" s="471" t="s">
        <v>52</v>
      </c>
      <c r="I27" s="473">
        <v>2000</v>
      </c>
      <c r="J27" s="473">
        <v>2323</v>
      </c>
      <c r="K27" s="76" t="s">
        <v>504</v>
      </c>
      <c r="L27" s="72">
        <v>4.72</v>
      </c>
      <c r="M27" s="72">
        <v>4.75</v>
      </c>
      <c r="N27" s="72">
        <v>4.74</v>
      </c>
      <c r="O27" s="72" t="s">
        <v>505</v>
      </c>
      <c r="P27" s="72">
        <v>4.9</v>
      </c>
      <c r="Q27" s="72">
        <v>4.69</v>
      </c>
      <c r="R27" s="479">
        <v>4.9</v>
      </c>
      <c r="S27" s="481" t="s">
        <v>439</v>
      </c>
      <c r="T27" s="483"/>
    </row>
    <row r="28" spans="1:20" ht="21" customHeight="1" thickBot="1">
      <c r="A28" s="476"/>
      <c r="B28" s="478"/>
      <c r="C28" s="478"/>
      <c r="D28" s="472"/>
      <c r="E28" s="472"/>
      <c r="F28" s="472"/>
      <c r="G28" s="472"/>
      <c r="H28" s="472"/>
      <c r="I28" s="474"/>
      <c r="J28" s="474"/>
      <c r="K28" s="77" t="s">
        <v>506</v>
      </c>
      <c r="L28" s="407" t="s">
        <v>525</v>
      </c>
      <c r="M28" s="407" t="s">
        <v>528</v>
      </c>
      <c r="N28" s="407" t="s">
        <v>540</v>
      </c>
      <c r="O28" s="74" t="s">
        <v>512</v>
      </c>
      <c r="P28" s="407" t="s">
        <v>544</v>
      </c>
      <c r="Q28" s="407" t="s">
        <v>528</v>
      </c>
      <c r="R28" s="480"/>
      <c r="S28" s="482"/>
      <c r="T28" s="484"/>
    </row>
    <row r="29" spans="1:20" ht="21" customHeight="1">
      <c r="A29" s="475">
        <v>9</v>
      </c>
      <c r="B29" s="477"/>
      <c r="C29" s="477"/>
      <c r="D29" s="477"/>
      <c r="E29" s="477"/>
      <c r="F29" s="477"/>
      <c r="G29" s="477"/>
      <c r="H29" s="477"/>
      <c r="I29" s="477"/>
      <c r="J29" s="477"/>
      <c r="K29" s="78" t="s">
        <v>504</v>
      </c>
      <c r="L29" s="72"/>
      <c r="M29" s="72"/>
      <c r="N29" s="72"/>
      <c r="O29" s="72"/>
      <c r="P29" s="72"/>
      <c r="Q29" s="72"/>
      <c r="R29" s="479"/>
      <c r="S29" s="481"/>
      <c r="T29" s="483"/>
    </row>
    <row r="30" spans="1:20" ht="21" customHeight="1" thickBot="1">
      <c r="A30" s="476"/>
      <c r="B30" s="478"/>
      <c r="C30" s="478"/>
      <c r="D30" s="478"/>
      <c r="E30" s="478"/>
      <c r="F30" s="478"/>
      <c r="G30" s="478"/>
      <c r="H30" s="478"/>
      <c r="I30" s="478"/>
      <c r="J30" s="478"/>
      <c r="K30" s="75" t="s">
        <v>506</v>
      </c>
      <c r="L30" s="74"/>
      <c r="M30" s="74"/>
      <c r="N30" s="74"/>
      <c r="O30" s="74"/>
      <c r="P30" s="74"/>
      <c r="Q30" s="74"/>
      <c r="R30" s="480"/>
      <c r="S30" s="482"/>
      <c r="T30" s="484"/>
    </row>
    <row r="31" spans="1:20" ht="21" customHeight="1">
      <c r="A31" s="475">
        <v>10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76" t="s">
        <v>504</v>
      </c>
      <c r="L31" s="72"/>
      <c r="M31" s="72"/>
      <c r="N31" s="72"/>
      <c r="O31" s="72"/>
      <c r="P31" s="72"/>
      <c r="Q31" s="72"/>
      <c r="R31" s="479"/>
      <c r="S31" s="485"/>
      <c r="T31" s="487"/>
    </row>
    <row r="32" spans="1:20" ht="21" customHeight="1" thickBot="1">
      <c r="A32" s="476"/>
      <c r="B32" s="478"/>
      <c r="C32" s="478"/>
      <c r="D32" s="478"/>
      <c r="E32" s="478"/>
      <c r="F32" s="478"/>
      <c r="G32" s="478"/>
      <c r="H32" s="478"/>
      <c r="I32" s="478"/>
      <c r="J32" s="478"/>
      <c r="K32" s="77" t="s">
        <v>506</v>
      </c>
      <c r="L32" s="74"/>
      <c r="M32" s="74"/>
      <c r="N32" s="74"/>
      <c r="O32" s="74"/>
      <c r="P32" s="74"/>
      <c r="Q32" s="74"/>
      <c r="R32" s="480"/>
      <c r="S32" s="486"/>
      <c r="T32" s="488"/>
    </row>
    <row r="33" spans="1:20" s="30" customFormat="1" ht="21" customHeight="1">
      <c r="A33" s="475">
        <v>11</v>
      </c>
      <c r="B33" s="477"/>
      <c r="C33" s="477"/>
      <c r="D33" s="477"/>
      <c r="E33" s="477"/>
      <c r="F33" s="477"/>
      <c r="G33" s="477"/>
      <c r="H33" s="477"/>
      <c r="I33" s="477"/>
      <c r="J33" s="477"/>
      <c r="K33" s="76" t="s">
        <v>504</v>
      </c>
      <c r="L33" s="72"/>
      <c r="M33" s="72"/>
      <c r="N33" s="72"/>
      <c r="O33" s="72"/>
      <c r="P33" s="72"/>
      <c r="Q33" s="72"/>
      <c r="R33" s="479"/>
      <c r="S33" s="481"/>
      <c r="T33" s="483"/>
    </row>
    <row r="34" spans="1:20" ht="21" customHeight="1" thickBot="1">
      <c r="A34" s="476"/>
      <c r="B34" s="478"/>
      <c r="C34" s="478"/>
      <c r="D34" s="478"/>
      <c r="E34" s="478"/>
      <c r="F34" s="478"/>
      <c r="G34" s="478"/>
      <c r="H34" s="478"/>
      <c r="I34" s="478"/>
      <c r="J34" s="478"/>
      <c r="K34" s="77" t="s">
        <v>506</v>
      </c>
      <c r="L34" s="74"/>
      <c r="M34" s="74"/>
      <c r="N34" s="74"/>
      <c r="O34" s="74"/>
      <c r="P34" s="74"/>
      <c r="Q34" s="74"/>
      <c r="R34" s="480"/>
      <c r="S34" s="482"/>
      <c r="T34" s="484"/>
    </row>
    <row r="35" spans="1:20" ht="21" customHeight="1">
      <c r="A35" s="475">
        <v>12</v>
      </c>
      <c r="B35" s="477"/>
      <c r="C35" s="477"/>
      <c r="D35" s="477"/>
      <c r="E35" s="477"/>
      <c r="F35" s="477"/>
      <c r="G35" s="477"/>
      <c r="H35" s="477"/>
      <c r="I35" s="477"/>
      <c r="J35" s="477"/>
      <c r="K35" s="78" t="s">
        <v>504</v>
      </c>
      <c r="L35" s="72"/>
      <c r="M35" s="72"/>
      <c r="N35" s="72"/>
      <c r="O35" s="72"/>
      <c r="P35" s="72"/>
      <c r="Q35" s="72"/>
      <c r="R35" s="479"/>
      <c r="S35" s="481"/>
      <c r="T35" s="483"/>
    </row>
    <row r="36" spans="1:20" ht="21" customHeight="1" thickBot="1">
      <c r="A36" s="476"/>
      <c r="B36" s="478"/>
      <c r="C36" s="478"/>
      <c r="D36" s="478"/>
      <c r="E36" s="478"/>
      <c r="F36" s="478"/>
      <c r="G36" s="478"/>
      <c r="H36" s="478"/>
      <c r="I36" s="478"/>
      <c r="J36" s="478"/>
      <c r="K36" s="75" t="s">
        <v>506</v>
      </c>
      <c r="L36" s="74"/>
      <c r="M36" s="74"/>
      <c r="N36" s="74"/>
      <c r="O36" s="74"/>
      <c r="P36" s="74"/>
      <c r="Q36" s="74"/>
      <c r="R36" s="480"/>
      <c r="S36" s="482"/>
      <c r="T36" s="484"/>
    </row>
    <row r="37" spans="1:21" s="4" customFormat="1" ht="17.25" customHeight="1">
      <c r="A37" s="429"/>
      <c r="B37" s="442" t="s">
        <v>61</v>
      </c>
      <c r="C37" s="430"/>
      <c r="D37" s="430"/>
      <c r="E37" s="430"/>
      <c r="F37" s="430"/>
      <c r="G37" s="442" t="s">
        <v>62</v>
      </c>
      <c r="H37" s="442"/>
      <c r="I37" s="430"/>
      <c r="J37" s="48"/>
      <c r="K37" s="48"/>
      <c r="L37" s="48"/>
      <c r="M37" s="48"/>
      <c r="N37" s="48"/>
      <c r="O37" s="49" t="s">
        <v>63</v>
      </c>
      <c r="P37" s="49"/>
      <c r="Q37" s="49"/>
      <c r="R37" s="50"/>
      <c r="S37" s="51"/>
      <c r="T37" s="52"/>
      <c r="U37" s="53"/>
    </row>
    <row r="38" spans="1:21" s="4" customFormat="1" ht="17.25" customHeight="1">
      <c r="A38" s="429"/>
      <c r="B38" s="429"/>
      <c r="C38" s="430"/>
      <c r="D38" s="430"/>
      <c r="E38" s="430"/>
      <c r="F38" s="430"/>
      <c r="G38" s="430"/>
      <c r="H38" s="430"/>
      <c r="I38" s="430"/>
      <c r="J38" s="429"/>
      <c r="K38" s="429"/>
      <c r="L38" s="429"/>
      <c r="M38" s="429"/>
      <c r="N38" s="429"/>
      <c r="O38" s="429"/>
      <c r="P38" s="429"/>
      <c r="Q38" s="429"/>
      <c r="R38" s="429"/>
      <c r="S38" s="444" t="s">
        <v>64</v>
      </c>
      <c r="T38" s="444"/>
      <c r="U38" s="53"/>
    </row>
    <row r="39" spans="1:21" s="4" customFormat="1" ht="17.25" customHeight="1">
      <c r="A39" s="429"/>
      <c r="B39" s="429"/>
      <c r="C39" s="430"/>
      <c r="D39" s="430"/>
      <c r="E39" s="430"/>
      <c r="F39" s="430"/>
      <c r="G39" s="430"/>
      <c r="H39" s="430"/>
      <c r="I39" s="430"/>
      <c r="J39" s="429"/>
      <c r="K39" s="429"/>
      <c r="L39" s="429"/>
      <c r="M39" s="429"/>
      <c r="N39" s="429"/>
      <c r="O39" s="429"/>
      <c r="P39" s="429"/>
      <c r="Q39" s="429"/>
      <c r="R39" s="429"/>
      <c r="S39" s="444"/>
      <c r="T39" s="444"/>
      <c r="U39" s="53"/>
    </row>
    <row r="40" spans="1:21" s="4" customFormat="1" ht="17.25" customHeight="1">
      <c r="A40" s="448" t="s">
        <v>65</v>
      </c>
      <c r="B40" s="448"/>
      <c r="C40" s="448"/>
      <c r="D40" s="54"/>
      <c r="E40" s="54"/>
      <c r="F40" s="54"/>
      <c r="G40" s="429" t="s">
        <v>545</v>
      </c>
      <c r="H40" s="429"/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444" t="s">
        <v>64</v>
      </c>
      <c r="T40" s="444"/>
      <c r="U40" s="53"/>
    </row>
    <row r="41" spans="1:21" s="4" customFormat="1" ht="17.25" customHeight="1">
      <c r="A41" s="449"/>
      <c r="B41" s="449"/>
      <c r="C41" s="449"/>
      <c r="D41" s="54"/>
      <c r="E41" s="54"/>
      <c r="F41" s="54"/>
      <c r="G41" s="429" t="s">
        <v>68</v>
      </c>
      <c r="H41" s="429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429"/>
      <c r="T41" s="52"/>
      <c r="U41" s="53"/>
    </row>
    <row r="42" spans="1:21" s="4" customFormat="1" ht="17.25" customHeight="1">
      <c r="A42" s="449" t="s">
        <v>67</v>
      </c>
      <c r="B42" s="449"/>
      <c r="C42" s="449"/>
      <c r="D42" s="54"/>
      <c r="E42" s="54"/>
      <c r="F42" s="54"/>
      <c r="G42" s="429"/>
      <c r="H42" s="429"/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444" t="s">
        <v>64</v>
      </c>
      <c r="T42" s="444"/>
      <c r="U42" s="53"/>
    </row>
    <row r="43" spans="1:21" s="4" customFormat="1" ht="17.25" customHeight="1">
      <c r="A43" s="445" t="s">
        <v>71</v>
      </c>
      <c r="B43" s="445"/>
      <c r="C43" s="55" t="s">
        <v>70</v>
      </c>
      <c r="D43" s="54"/>
      <c r="E43" s="54"/>
      <c r="F43" s="54"/>
      <c r="G43" s="429"/>
      <c r="H43" s="429"/>
      <c r="I43" s="52"/>
      <c r="J43" s="54"/>
      <c r="K43" s="54"/>
      <c r="L43" s="54"/>
      <c r="M43" s="54"/>
      <c r="N43" s="54"/>
      <c r="O43" s="54"/>
      <c r="P43" s="54"/>
      <c r="Q43" s="54"/>
      <c r="R43" s="54"/>
      <c r="S43" s="429"/>
      <c r="T43" s="52" t="s">
        <v>68</v>
      </c>
      <c r="U43" s="53"/>
    </row>
    <row r="44" spans="1:21" s="4" customFormat="1" ht="17.25" customHeight="1">
      <c r="A44" s="445" t="s">
        <v>72</v>
      </c>
      <c r="B44" s="445"/>
      <c r="C44" s="55" t="s">
        <v>70</v>
      </c>
      <c r="D44" s="54"/>
      <c r="E44" s="54"/>
      <c r="F44" s="54"/>
      <c r="G44" s="429"/>
      <c r="H44" s="429"/>
      <c r="I44" s="52"/>
      <c r="J44" s="54"/>
      <c r="K44" s="54"/>
      <c r="L44" s="54"/>
      <c r="M44" s="54"/>
      <c r="N44" s="54"/>
      <c r="O44" s="54"/>
      <c r="P44" s="54"/>
      <c r="Q44" s="54"/>
      <c r="R44" s="54"/>
      <c r="S44" s="429"/>
      <c r="T44" s="56" t="s">
        <v>0</v>
      </c>
      <c r="U44" s="53"/>
    </row>
  </sheetData>
  <sheetProtection/>
  <mergeCells count="189">
    <mergeCell ref="T13:T14"/>
    <mergeCell ref="H11:H12"/>
    <mergeCell ref="I11:I12"/>
    <mergeCell ref="J11:J12"/>
    <mergeCell ref="T11:T12"/>
    <mergeCell ref="A10:E10"/>
    <mergeCell ref="K11:K12"/>
    <mergeCell ref="L11:Q11"/>
    <mergeCell ref="S11:S12"/>
    <mergeCell ref="E11:E12"/>
    <mergeCell ref="S5:T5"/>
    <mergeCell ref="J35:J36"/>
    <mergeCell ref="D35:D36"/>
    <mergeCell ref="E35:E36"/>
    <mergeCell ref="F35:F36"/>
    <mergeCell ref="G35:G36"/>
    <mergeCell ref="H35:H36"/>
    <mergeCell ref="I35:I36"/>
    <mergeCell ref="E33:E34"/>
    <mergeCell ref="F33:F34"/>
    <mergeCell ref="G9:S9"/>
    <mergeCell ref="S13:S14"/>
    <mergeCell ref="G8:S8"/>
    <mergeCell ref="A9:E9"/>
    <mergeCell ref="F15:F16"/>
    <mergeCell ref="G15:G16"/>
    <mergeCell ref="F13:F14"/>
    <mergeCell ref="G10:S10"/>
    <mergeCell ref="F11:F12"/>
    <mergeCell ref="G11:G12"/>
    <mergeCell ref="A2:D2"/>
    <mergeCell ref="D5:R5"/>
    <mergeCell ref="A7:E7"/>
    <mergeCell ref="G7:S7"/>
    <mergeCell ref="A8:E8"/>
    <mergeCell ref="B15:B16"/>
    <mergeCell ref="C15:C16"/>
    <mergeCell ref="A11:A12"/>
    <mergeCell ref="B11:B12"/>
    <mergeCell ref="D11:D12"/>
    <mergeCell ref="R13:R14"/>
    <mergeCell ref="R15:R16"/>
    <mergeCell ref="S15:S16"/>
    <mergeCell ref="D13:D14"/>
    <mergeCell ref="E13:E14"/>
    <mergeCell ref="D15:D16"/>
    <mergeCell ref="E15:E16"/>
    <mergeCell ref="H15:H16"/>
    <mergeCell ref="I15:I16"/>
    <mergeCell ref="J15:J16"/>
    <mergeCell ref="F17:F18"/>
    <mergeCell ref="G17:G18"/>
    <mergeCell ref="H17:H18"/>
    <mergeCell ref="I17:I18"/>
    <mergeCell ref="J17:J18"/>
    <mergeCell ref="T15:T16"/>
    <mergeCell ref="A17:A18"/>
    <mergeCell ref="B17:B18"/>
    <mergeCell ref="C17:C18"/>
    <mergeCell ref="R17:R18"/>
    <mergeCell ref="S17:S18"/>
    <mergeCell ref="T17:T18"/>
    <mergeCell ref="A15:A16"/>
    <mergeCell ref="D17:D18"/>
    <mergeCell ref="E17:E18"/>
    <mergeCell ref="J19:J20"/>
    <mergeCell ref="D21:D22"/>
    <mergeCell ref="E21:E22"/>
    <mergeCell ref="F21:F22"/>
    <mergeCell ref="G21:G22"/>
    <mergeCell ref="H21:H22"/>
    <mergeCell ref="I21:I22"/>
    <mergeCell ref="J21:J22"/>
    <mergeCell ref="D19:D20"/>
    <mergeCell ref="E19:E20"/>
    <mergeCell ref="F19:F20"/>
    <mergeCell ref="G19:G20"/>
    <mergeCell ref="H19:H20"/>
    <mergeCell ref="I19:I20"/>
    <mergeCell ref="J25:J26"/>
    <mergeCell ref="R21:R22"/>
    <mergeCell ref="S21:S22"/>
    <mergeCell ref="T21:T22"/>
    <mergeCell ref="A19:A20"/>
    <mergeCell ref="B19:B20"/>
    <mergeCell ref="C19:C20"/>
    <mergeCell ref="R19:R20"/>
    <mergeCell ref="S19:S20"/>
    <mergeCell ref="T19:T20"/>
    <mergeCell ref="D25:D26"/>
    <mergeCell ref="E25:E26"/>
    <mergeCell ref="F25:F26"/>
    <mergeCell ref="G25:G26"/>
    <mergeCell ref="H25:H26"/>
    <mergeCell ref="I25:I26"/>
    <mergeCell ref="E23:E24"/>
    <mergeCell ref="F23:F24"/>
    <mergeCell ref="G23:G24"/>
    <mergeCell ref="H23:H24"/>
    <mergeCell ref="I23:I24"/>
    <mergeCell ref="J23:J24"/>
    <mergeCell ref="R25:R26"/>
    <mergeCell ref="S25:S26"/>
    <mergeCell ref="T25:T26"/>
    <mergeCell ref="A23:A24"/>
    <mergeCell ref="B23:B24"/>
    <mergeCell ref="C23:C24"/>
    <mergeCell ref="R23:R24"/>
    <mergeCell ref="S23:S24"/>
    <mergeCell ref="T23:T24"/>
    <mergeCell ref="D23:D24"/>
    <mergeCell ref="H29:H30"/>
    <mergeCell ref="I29:I30"/>
    <mergeCell ref="G27:G28"/>
    <mergeCell ref="H27:H28"/>
    <mergeCell ref="I27:I28"/>
    <mergeCell ref="J27:J28"/>
    <mergeCell ref="J29:J30"/>
    <mergeCell ref="E27:E28"/>
    <mergeCell ref="F27:F28"/>
    <mergeCell ref="D29:D30"/>
    <mergeCell ref="E29:E30"/>
    <mergeCell ref="F29:F30"/>
    <mergeCell ref="G29:G30"/>
    <mergeCell ref="R29:R30"/>
    <mergeCell ref="S29:S30"/>
    <mergeCell ref="T29:T30"/>
    <mergeCell ref="A27:A28"/>
    <mergeCell ref="B27:B28"/>
    <mergeCell ref="C27:C28"/>
    <mergeCell ref="R27:R28"/>
    <mergeCell ref="S27:S28"/>
    <mergeCell ref="T27:T28"/>
    <mergeCell ref="D27:D28"/>
    <mergeCell ref="I33:I34"/>
    <mergeCell ref="J33:J34"/>
    <mergeCell ref="D31:D32"/>
    <mergeCell ref="E31:E32"/>
    <mergeCell ref="F31:F32"/>
    <mergeCell ref="G31:G32"/>
    <mergeCell ref="H31:H32"/>
    <mergeCell ref="D33:D34"/>
    <mergeCell ref="B31:B32"/>
    <mergeCell ref="C31:C32"/>
    <mergeCell ref="R31:R32"/>
    <mergeCell ref="S31:S32"/>
    <mergeCell ref="T31:T32"/>
    <mergeCell ref="I31:I32"/>
    <mergeCell ref="J31:J32"/>
    <mergeCell ref="G33:G34"/>
    <mergeCell ref="H33:H34"/>
    <mergeCell ref="R35:R36"/>
    <mergeCell ref="S35:S36"/>
    <mergeCell ref="T35:T36"/>
    <mergeCell ref="R33:R34"/>
    <mergeCell ref="S33:S34"/>
    <mergeCell ref="T33:T34"/>
    <mergeCell ref="S38:T38"/>
    <mergeCell ref="S39:T39"/>
    <mergeCell ref="A40:C40"/>
    <mergeCell ref="S40:T40"/>
    <mergeCell ref="A41:C41"/>
    <mergeCell ref="A42:C42"/>
    <mergeCell ref="S42:T42"/>
    <mergeCell ref="A21:A22"/>
    <mergeCell ref="B21:B22"/>
    <mergeCell ref="C21:C22"/>
    <mergeCell ref="A13:A14"/>
    <mergeCell ref="B13:B14"/>
    <mergeCell ref="A44:B44"/>
    <mergeCell ref="C13:C14"/>
    <mergeCell ref="B33:B34"/>
    <mergeCell ref="C33:C34"/>
    <mergeCell ref="A29:A30"/>
    <mergeCell ref="B29:B30"/>
    <mergeCell ref="C29:C30"/>
    <mergeCell ref="A25:A26"/>
    <mergeCell ref="B25:B26"/>
    <mergeCell ref="C25:C26"/>
    <mergeCell ref="G13:G14"/>
    <mergeCell ref="H13:H14"/>
    <mergeCell ref="I13:I14"/>
    <mergeCell ref="J13:J14"/>
    <mergeCell ref="A43:B43"/>
    <mergeCell ref="A35:A36"/>
    <mergeCell ref="B35:B36"/>
    <mergeCell ref="C35:C36"/>
    <mergeCell ref="A31:A32"/>
    <mergeCell ref="A33:A34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4"/>
  <sheetViews>
    <sheetView zoomScale="60" zoomScaleNormal="60" zoomScalePageLayoutView="0" workbookViewId="0" topLeftCell="A1">
      <selection activeCell="R25" sqref="R25:R26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1" width="8.875" style="37" customWidth="1"/>
    <col min="12" max="17" width="7.125" style="37" customWidth="1"/>
    <col min="18" max="18" width="7.625" style="58" customWidth="1"/>
    <col min="19" max="19" width="7.625" style="37" customWidth="1"/>
    <col min="20" max="20" width="21.875" style="37" customWidth="1"/>
    <col min="21" max="16384" width="9.125" style="37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0" customFormat="1" ht="25.5" customHeight="1">
      <c r="A3" s="6"/>
      <c r="B3" s="6"/>
      <c r="C3" s="7"/>
      <c r="D3" s="6"/>
      <c r="E3" s="8"/>
      <c r="F3" s="8" t="s">
        <v>487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69" t="s">
        <v>546</v>
      </c>
      <c r="T3" s="1"/>
    </row>
    <row r="4" spans="1:20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431"/>
      <c r="T4" s="1"/>
    </row>
    <row r="5" spans="1:20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 t="s">
        <v>547</v>
      </c>
      <c r="T5" s="465"/>
    </row>
    <row r="6" spans="1:20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12"/>
      <c r="T6" s="12"/>
    </row>
    <row r="7" spans="1:20" s="13" customFormat="1" ht="21" customHeight="1" thickBot="1">
      <c r="A7" s="466" t="s">
        <v>490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14" t="s">
        <v>8</v>
      </c>
    </row>
    <row r="8" spans="1:21" s="17" customFormat="1" ht="21" customHeight="1" thickBot="1">
      <c r="A8" s="459" t="s">
        <v>548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15" t="s">
        <v>549</v>
      </c>
      <c r="U8" s="16"/>
    </row>
    <row r="9" spans="1:21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15"/>
      <c r="U9" s="16"/>
    </row>
    <row r="10" spans="1:20" s="17" customFormat="1" ht="21" customHeight="1" thickBot="1">
      <c r="A10" s="459" t="s">
        <v>495</v>
      </c>
      <c r="B10" s="460"/>
      <c r="C10" s="460"/>
      <c r="D10" s="460"/>
      <c r="E10" s="460"/>
      <c r="F10" s="427"/>
      <c r="G10" s="460" t="s">
        <v>16</v>
      </c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18"/>
    </row>
    <row r="11" spans="1:20" s="4" customFormat="1" ht="15" customHeight="1">
      <c r="A11" s="461" t="s">
        <v>17</v>
      </c>
      <c r="B11" s="450" t="s">
        <v>18</v>
      </c>
      <c r="C11" s="69" t="s">
        <v>496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501"/>
      <c r="L11" s="503" t="s">
        <v>497</v>
      </c>
      <c r="M11" s="503"/>
      <c r="N11" s="503"/>
      <c r="O11" s="503"/>
      <c r="P11" s="503"/>
      <c r="Q11" s="503"/>
      <c r="R11" s="295" t="s">
        <v>498</v>
      </c>
      <c r="S11" s="504" t="s">
        <v>499</v>
      </c>
      <c r="T11" s="499" t="s">
        <v>29</v>
      </c>
    </row>
    <row r="12" spans="1:20" s="4" customFormat="1" ht="15" customHeight="1" thickBot="1">
      <c r="A12" s="462"/>
      <c r="B12" s="452"/>
      <c r="C12" s="70" t="s">
        <v>500</v>
      </c>
      <c r="D12" s="495"/>
      <c r="E12" s="495"/>
      <c r="F12" s="496"/>
      <c r="G12" s="495"/>
      <c r="H12" s="496"/>
      <c r="I12" s="497"/>
      <c r="J12" s="498"/>
      <c r="K12" s="502"/>
      <c r="L12" s="439">
        <v>1</v>
      </c>
      <c r="M12" s="439">
        <v>2</v>
      </c>
      <c r="N12" s="439">
        <v>3</v>
      </c>
      <c r="O12" s="293">
        <v>4</v>
      </c>
      <c r="P12" s="293">
        <v>5</v>
      </c>
      <c r="Q12" s="293">
        <v>6</v>
      </c>
      <c r="R12" s="294" t="s">
        <v>28</v>
      </c>
      <c r="S12" s="505"/>
      <c r="T12" s="500"/>
    </row>
    <row r="13" spans="1:20" s="26" customFormat="1" ht="21" customHeight="1">
      <c r="A13" s="475">
        <v>1</v>
      </c>
      <c r="B13" s="477"/>
      <c r="C13" s="477"/>
      <c r="D13" s="508" t="s">
        <v>550</v>
      </c>
      <c r="E13" s="471" t="s">
        <v>551</v>
      </c>
      <c r="F13" s="471" t="s">
        <v>108</v>
      </c>
      <c r="G13" s="471" t="s">
        <v>552</v>
      </c>
      <c r="H13" s="471" t="s">
        <v>36</v>
      </c>
      <c r="I13" s="473">
        <v>2000</v>
      </c>
      <c r="J13" s="473">
        <v>2243</v>
      </c>
      <c r="K13" s="71" t="s">
        <v>504</v>
      </c>
      <c r="L13" s="72">
        <v>6.47</v>
      </c>
      <c r="M13" s="72">
        <v>6.47</v>
      </c>
      <c r="N13" s="72">
        <v>6.45</v>
      </c>
      <c r="O13" s="72">
        <v>5.28</v>
      </c>
      <c r="P13" s="72">
        <v>6.28</v>
      </c>
      <c r="Q13" s="72" t="s">
        <v>505</v>
      </c>
      <c r="R13" s="479">
        <v>6.47</v>
      </c>
      <c r="S13" s="489" t="s">
        <v>140</v>
      </c>
      <c r="T13" s="487"/>
    </row>
    <row r="14" spans="1:20" s="26" customFormat="1" ht="21" customHeight="1" thickBot="1">
      <c r="A14" s="476"/>
      <c r="B14" s="478"/>
      <c r="C14" s="478"/>
      <c r="D14" s="509"/>
      <c r="E14" s="472"/>
      <c r="F14" s="472"/>
      <c r="G14" s="472"/>
      <c r="H14" s="472"/>
      <c r="I14" s="474"/>
      <c r="J14" s="474"/>
      <c r="K14" s="73" t="s">
        <v>506</v>
      </c>
      <c r="L14" s="407" t="s">
        <v>553</v>
      </c>
      <c r="M14" s="407" t="s">
        <v>554</v>
      </c>
      <c r="N14" s="407" t="s">
        <v>555</v>
      </c>
      <c r="O14" s="407" t="s">
        <v>553</v>
      </c>
      <c r="P14" s="407" t="s">
        <v>524</v>
      </c>
      <c r="Q14" s="74" t="s">
        <v>512</v>
      </c>
      <c r="R14" s="480"/>
      <c r="S14" s="490"/>
      <c r="T14" s="488"/>
    </row>
    <row r="15" spans="1:20" s="30" customFormat="1" ht="21" customHeight="1">
      <c r="A15" s="475">
        <v>2</v>
      </c>
      <c r="B15" s="477"/>
      <c r="C15" s="477"/>
      <c r="D15" s="508" t="s">
        <v>556</v>
      </c>
      <c r="E15" s="471" t="s">
        <v>183</v>
      </c>
      <c r="F15" s="471" t="s">
        <v>96</v>
      </c>
      <c r="G15" s="471" t="s">
        <v>557</v>
      </c>
      <c r="H15" s="471" t="s">
        <v>36</v>
      </c>
      <c r="I15" s="473">
        <v>2001</v>
      </c>
      <c r="J15" s="473">
        <v>2546</v>
      </c>
      <c r="K15" s="71" t="s">
        <v>504</v>
      </c>
      <c r="L15" s="72" t="s">
        <v>505</v>
      </c>
      <c r="M15" s="72" t="s">
        <v>505</v>
      </c>
      <c r="N15" s="72">
        <v>5.66</v>
      </c>
      <c r="O15" s="72">
        <v>4.24</v>
      </c>
      <c r="P15" s="72">
        <v>5.78</v>
      </c>
      <c r="Q15" s="72">
        <v>5.61</v>
      </c>
      <c r="R15" s="479">
        <v>5.78</v>
      </c>
      <c r="S15" s="485" t="s">
        <v>122</v>
      </c>
      <c r="T15" s="487"/>
    </row>
    <row r="16" spans="1:20" s="30" customFormat="1" ht="21" customHeight="1" thickBot="1">
      <c r="A16" s="476"/>
      <c r="B16" s="478"/>
      <c r="C16" s="478"/>
      <c r="D16" s="509"/>
      <c r="E16" s="472"/>
      <c r="F16" s="472"/>
      <c r="G16" s="472"/>
      <c r="H16" s="472"/>
      <c r="I16" s="474"/>
      <c r="J16" s="474"/>
      <c r="K16" s="75" t="s">
        <v>506</v>
      </c>
      <c r="L16" s="74" t="s">
        <v>512</v>
      </c>
      <c r="M16" s="74" t="s">
        <v>512</v>
      </c>
      <c r="N16" s="407" t="s">
        <v>558</v>
      </c>
      <c r="O16" s="407" t="s">
        <v>541</v>
      </c>
      <c r="P16" s="407" t="s">
        <v>507</v>
      </c>
      <c r="Q16" s="407" t="s">
        <v>553</v>
      </c>
      <c r="R16" s="480"/>
      <c r="S16" s="486"/>
      <c r="T16" s="488"/>
    </row>
    <row r="17" spans="1:20" s="30" customFormat="1" ht="21" customHeight="1">
      <c r="A17" s="475">
        <v>3</v>
      </c>
      <c r="B17" s="477"/>
      <c r="C17" s="477"/>
      <c r="D17" s="508" t="s">
        <v>559</v>
      </c>
      <c r="E17" s="471" t="s">
        <v>127</v>
      </c>
      <c r="F17" s="471" t="s">
        <v>126</v>
      </c>
      <c r="G17" s="471" t="s">
        <v>82</v>
      </c>
      <c r="H17" s="471" t="s">
        <v>83</v>
      </c>
      <c r="I17" s="473">
        <v>2001</v>
      </c>
      <c r="J17" s="473">
        <v>1442</v>
      </c>
      <c r="K17" s="76" t="s">
        <v>504</v>
      </c>
      <c r="L17" s="72">
        <v>5.49</v>
      </c>
      <c r="M17" s="72">
        <v>5.7</v>
      </c>
      <c r="N17" s="72">
        <v>5.81</v>
      </c>
      <c r="O17" s="72" t="s">
        <v>505</v>
      </c>
      <c r="P17" s="72">
        <v>5.64</v>
      </c>
      <c r="Q17" s="72">
        <v>5.86</v>
      </c>
      <c r="R17" s="479">
        <v>5.86</v>
      </c>
      <c r="S17" s="489" t="s">
        <v>92</v>
      </c>
      <c r="T17" s="491"/>
    </row>
    <row r="18" spans="1:20" s="30" customFormat="1" ht="21" customHeight="1" thickBot="1">
      <c r="A18" s="476"/>
      <c r="B18" s="478"/>
      <c r="C18" s="478"/>
      <c r="D18" s="509"/>
      <c r="E18" s="472"/>
      <c r="F18" s="472"/>
      <c r="G18" s="472"/>
      <c r="H18" s="472"/>
      <c r="I18" s="474"/>
      <c r="J18" s="474"/>
      <c r="K18" s="75" t="s">
        <v>506</v>
      </c>
      <c r="L18" s="407" t="s">
        <v>560</v>
      </c>
      <c r="M18" s="407" t="s">
        <v>561</v>
      </c>
      <c r="N18" s="407" t="s">
        <v>560</v>
      </c>
      <c r="O18" s="416" t="s">
        <v>512</v>
      </c>
      <c r="P18" s="407" t="s">
        <v>560</v>
      </c>
      <c r="Q18" s="407" t="s">
        <v>562</v>
      </c>
      <c r="R18" s="480"/>
      <c r="S18" s="490"/>
      <c r="T18" s="492"/>
    </row>
    <row r="19" spans="1:20" ht="21" customHeight="1">
      <c r="A19" s="475">
        <v>4</v>
      </c>
      <c r="B19" s="477"/>
      <c r="C19" s="477"/>
      <c r="D19" s="508" t="s">
        <v>563</v>
      </c>
      <c r="E19" s="471" t="s">
        <v>564</v>
      </c>
      <c r="F19" s="471" t="s">
        <v>333</v>
      </c>
      <c r="G19" s="471" t="s">
        <v>177</v>
      </c>
      <c r="H19" s="471" t="s">
        <v>105</v>
      </c>
      <c r="I19" s="473">
        <v>2000</v>
      </c>
      <c r="J19" s="473">
        <v>2313</v>
      </c>
      <c r="K19" s="76" t="s">
        <v>504</v>
      </c>
      <c r="L19" s="72">
        <v>5.3</v>
      </c>
      <c r="M19" s="72">
        <v>5.21</v>
      </c>
      <c r="N19" s="72">
        <v>5.29</v>
      </c>
      <c r="O19" s="72">
        <v>5.36</v>
      </c>
      <c r="P19" s="72">
        <v>5.5</v>
      </c>
      <c r="Q19" s="72">
        <v>5.5</v>
      </c>
      <c r="R19" s="479">
        <v>5.5</v>
      </c>
      <c r="S19" s="489" t="s">
        <v>150</v>
      </c>
      <c r="T19" s="491"/>
    </row>
    <row r="20" spans="1:20" s="26" customFormat="1" ht="21" customHeight="1" thickBot="1">
      <c r="A20" s="476"/>
      <c r="B20" s="478"/>
      <c r="C20" s="478"/>
      <c r="D20" s="509"/>
      <c r="E20" s="472"/>
      <c r="F20" s="472"/>
      <c r="G20" s="472"/>
      <c r="H20" s="472"/>
      <c r="I20" s="474"/>
      <c r="J20" s="474"/>
      <c r="K20" s="77" t="s">
        <v>506</v>
      </c>
      <c r="L20" s="407" t="s">
        <v>524</v>
      </c>
      <c r="M20" s="407" t="s">
        <v>565</v>
      </c>
      <c r="N20" s="407" t="s">
        <v>541</v>
      </c>
      <c r="O20" s="407" t="s">
        <v>541</v>
      </c>
      <c r="P20" s="407" t="s">
        <v>560</v>
      </c>
      <c r="Q20" s="407" t="s">
        <v>566</v>
      </c>
      <c r="R20" s="480"/>
      <c r="S20" s="490"/>
      <c r="T20" s="492"/>
    </row>
    <row r="21" spans="1:20" s="26" customFormat="1" ht="21" customHeight="1">
      <c r="A21" s="475">
        <v>5</v>
      </c>
      <c r="B21" s="477"/>
      <c r="C21" s="477"/>
      <c r="D21" s="508" t="s">
        <v>567</v>
      </c>
      <c r="E21" s="471" t="s">
        <v>568</v>
      </c>
      <c r="F21" s="471" t="s">
        <v>551</v>
      </c>
      <c r="G21" s="471" t="s">
        <v>90</v>
      </c>
      <c r="H21" s="471" t="s">
        <v>91</v>
      </c>
      <c r="I21" s="473">
        <v>1999</v>
      </c>
      <c r="J21" s="473">
        <v>2310</v>
      </c>
      <c r="K21" s="76" t="s">
        <v>504</v>
      </c>
      <c r="L21" s="72"/>
      <c r="M21" s="72"/>
      <c r="N21" s="72"/>
      <c r="O21" s="72"/>
      <c r="P21" s="72"/>
      <c r="Q21" s="72"/>
      <c r="R21" s="479"/>
      <c r="S21" s="485"/>
      <c r="T21" s="487" t="s">
        <v>106</v>
      </c>
    </row>
    <row r="22" spans="1:20" s="26" customFormat="1" ht="21" customHeight="1" thickBot="1">
      <c r="A22" s="476"/>
      <c r="B22" s="478"/>
      <c r="C22" s="478"/>
      <c r="D22" s="509"/>
      <c r="E22" s="472"/>
      <c r="F22" s="472"/>
      <c r="G22" s="472"/>
      <c r="H22" s="472"/>
      <c r="I22" s="474"/>
      <c r="J22" s="474"/>
      <c r="K22" s="77" t="s">
        <v>506</v>
      </c>
      <c r="L22" s="74"/>
      <c r="M22" s="74"/>
      <c r="N22" s="74"/>
      <c r="O22" s="74"/>
      <c r="P22" s="74"/>
      <c r="Q22" s="74"/>
      <c r="R22" s="480"/>
      <c r="S22" s="486"/>
      <c r="T22" s="488"/>
    </row>
    <row r="23" spans="1:20" s="26" customFormat="1" ht="21" customHeight="1">
      <c r="A23" s="475">
        <v>6</v>
      </c>
      <c r="B23" s="477"/>
      <c r="C23" s="477"/>
      <c r="D23" s="508" t="s">
        <v>569</v>
      </c>
      <c r="E23" s="471" t="s">
        <v>108</v>
      </c>
      <c r="F23" s="471" t="s">
        <v>570</v>
      </c>
      <c r="G23" s="471" t="s">
        <v>225</v>
      </c>
      <c r="H23" s="471" t="s">
        <v>226</v>
      </c>
      <c r="I23" s="473">
        <v>2001</v>
      </c>
      <c r="J23" s="473">
        <v>2933</v>
      </c>
      <c r="K23" s="78" t="s">
        <v>504</v>
      </c>
      <c r="L23" s="72" t="s">
        <v>505</v>
      </c>
      <c r="M23" s="72" t="s">
        <v>505</v>
      </c>
      <c r="N23" s="72">
        <v>6.09</v>
      </c>
      <c r="O23" s="72">
        <v>6.15</v>
      </c>
      <c r="P23" s="72">
        <v>6.1</v>
      </c>
      <c r="Q23" s="72">
        <v>6.39</v>
      </c>
      <c r="R23" s="479">
        <v>6.39</v>
      </c>
      <c r="S23" s="485" t="s">
        <v>129</v>
      </c>
      <c r="T23" s="487"/>
    </row>
    <row r="24" spans="1:20" s="30" customFormat="1" ht="21" customHeight="1" thickBot="1">
      <c r="A24" s="476"/>
      <c r="B24" s="478"/>
      <c r="C24" s="478"/>
      <c r="D24" s="509"/>
      <c r="E24" s="472"/>
      <c r="F24" s="472"/>
      <c r="G24" s="472"/>
      <c r="H24" s="472"/>
      <c r="I24" s="474"/>
      <c r="J24" s="474"/>
      <c r="K24" s="77" t="s">
        <v>506</v>
      </c>
      <c r="L24" s="74" t="s">
        <v>512</v>
      </c>
      <c r="M24" s="74" t="s">
        <v>512</v>
      </c>
      <c r="N24" s="407" t="s">
        <v>571</v>
      </c>
      <c r="O24" s="407" t="s">
        <v>524</v>
      </c>
      <c r="P24" s="407" t="s">
        <v>528</v>
      </c>
      <c r="Q24" s="407" t="s">
        <v>560</v>
      </c>
      <c r="R24" s="480"/>
      <c r="S24" s="486"/>
      <c r="T24" s="488"/>
    </row>
    <row r="25" spans="1:20" ht="21" customHeight="1">
      <c r="A25" s="475">
        <v>7</v>
      </c>
      <c r="B25" s="477"/>
      <c r="C25" s="477"/>
      <c r="D25" s="508" t="s">
        <v>572</v>
      </c>
      <c r="E25" s="471" t="s">
        <v>402</v>
      </c>
      <c r="F25" s="471" t="s">
        <v>108</v>
      </c>
      <c r="G25" s="471" t="s">
        <v>573</v>
      </c>
      <c r="H25" s="471" t="s">
        <v>52</v>
      </c>
      <c r="I25" s="473">
        <v>1999</v>
      </c>
      <c r="J25" s="473">
        <v>1707</v>
      </c>
      <c r="K25" s="76" t="s">
        <v>504</v>
      </c>
      <c r="L25" s="72">
        <v>6.01</v>
      </c>
      <c r="M25" s="72">
        <v>6.05</v>
      </c>
      <c r="N25" s="72" t="s">
        <v>505</v>
      </c>
      <c r="O25" s="72">
        <v>6.21</v>
      </c>
      <c r="P25" s="72">
        <v>5.96</v>
      </c>
      <c r="Q25" s="72">
        <v>6.1</v>
      </c>
      <c r="R25" s="479">
        <v>6.21</v>
      </c>
      <c r="S25" s="485" t="s">
        <v>98</v>
      </c>
      <c r="T25" s="487"/>
    </row>
    <row r="26" spans="1:20" ht="21" customHeight="1" thickBot="1">
      <c r="A26" s="476"/>
      <c r="B26" s="478"/>
      <c r="C26" s="478"/>
      <c r="D26" s="509"/>
      <c r="E26" s="472"/>
      <c r="F26" s="472"/>
      <c r="G26" s="472"/>
      <c r="H26" s="472"/>
      <c r="I26" s="474"/>
      <c r="J26" s="474"/>
      <c r="K26" s="77" t="s">
        <v>506</v>
      </c>
      <c r="L26" s="407" t="s">
        <v>528</v>
      </c>
      <c r="M26" s="407" t="s">
        <v>571</v>
      </c>
      <c r="N26" s="74" t="s">
        <v>512</v>
      </c>
      <c r="O26" s="407" t="s">
        <v>565</v>
      </c>
      <c r="P26" s="407" t="s">
        <v>541</v>
      </c>
      <c r="Q26" s="407" t="s">
        <v>574</v>
      </c>
      <c r="R26" s="480"/>
      <c r="S26" s="486"/>
      <c r="T26" s="488"/>
    </row>
    <row r="27" spans="1:20" s="30" customFormat="1" ht="21" customHeight="1">
      <c r="A27" s="475">
        <v>8</v>
      </c>
      <c r="B27" s="477"/>
      <c r="C27" s="477"/>
      <c r="D27" s="477"/>
      <c r="E27" s="477"/>
      <c r="F27" s="477"/>
      <c r="G27" s="477"/>
      <c r="H27" s="477"/>
      <c r="I27" s="477"/>
      <c r="J27" s="477"/>
      <c r="K27" s="76" t="s">
        <v>504</v>
      </c>
      <c r="L27" s="72"/>
      <c r="M27" s="72"/>
      <c r="N27" s="72"/>
      <c r="O27" s="72"/>
      <c r="P27" s="72"/>
      <c r="Q27" s="72"/>
      <c r="R27" s="479"/>
      <c r="S27" s="481"/>
      <c r="T27" s="483"/>
    </row>
    <row r="28" spans="1:20" ht="21" customHeight="1" thickBot="1">
      <c r="A28" s="476"/>
      <c r="B28" s="478"/>
      <c r="C28" s="478"/>
      <c r="D28" s="478"/>
      <c r="E28" s="478"/>
      <c r="F28" s="478"/>
      <c r="G28" s="478"/>
      <c r="H28" s="478"/>
      <c r="I28" s="478"/>
      <c r="J28" s="478"/>
      <c r="K28" s="77" t="s">
        <v>506</v>
      </c>
      <c r="L28" s="74"/>
      <c r="M28" s="74"/>
      <c r="N28" s="74"/>
      <c r="O28" s="74"/>
      <c r="P28" s="74"/>
      <c r="Q28" s="74"/>
      <c r="R28" s="480"/>
      <c r="S28" s="482"/>
      <c r="T28" s="484"/>
    </row>
    <row r="29" spans="1:20" ht="21" customHeight="1">
      <c r="A29" s="475">
        <v>9</v>
      </c>
      <c r="B29" s="477"/>
      <c r="C29" s="477"/>
      <c r="D29" s="477"/>
      <c r="E29" s="477"/>
      <c r="F29" s="477"/>
      <c r="G29" s="477"/>
      <c r="H29" s="477"/>
      <c r="I29" s="477"/>
      <c r="J29" s="477"/>
      <c r="K29" s="78" t="s">
        <v>504</v>
      </c>
      <c r="L29" s="72"/>
      <c r="M29" s="72"/>
      <c r="N29" s="72"/>
      <c r="O29" s="72"/>
      <c r="P29" s="72"/>
      <c r="Q29" s="72"/>
      <c r="R29" s="479"/>
      <c r="S29" s="481"/>
      <c r="T29" s="483"/>
    </row>
    <row r="30" spans="1:20" ht="21" customHeight="1" thickBot="1">
      <c r="A30" s="476"/>
      <c r="B30" s="478"/>
      <c r="C30" s="478"/>
      <c r="D30" s="478"/>
      <c r="E30" s="478"/>
      <c r="F30" s="478"/>
      <c r="G30" s="478"/>
      <c r="H30" s="478"/>
      <c r="I30" s="478"/>
      <c r="J30" s="478"/>
      <c r="K30" s="75" t="s">
        <v>506</v>
      </c>
      <c r="L30" s="74"/>
      <c r="M30" s="74"/>
      <c r="N30" s="74"/>
      <c r="O30" s="74"/>
      <c r="P30" s="74"/>
      <c r="Q30" s="74"/>
      <c r="R30" s="480"/>
      <c r="S30" s="482"/>
      <c r="T30" s="484"/>
    </row>
    <row r="31" spans="1:20" ht="21" customHeight="1">
      <c r="A31" s="475">
        <v>10</v>
      </c>
      <c r="B31" s="477"/>
      <c r="C31" s="477"/>
      <c r="D31" s="477"/>
      <c r="E31" s="477"/>
      <c r="F31" s="477"/>
      <c r="G31" s="477"/>
      <c r="H31" s="477"/>
      <c r="I31" s="477"/>
      <c r="J31" s="477"/>
      <c r="K31" s="76" t="s">
        <v>504</v>
      </c>
      <c r="L31" s="72"/>
      <c r="M31" s="72"/>
      <c r="N31" s="72"/>
      <c r="O31" s="72"/>
      <c r="P31" s="72"/>
      <c r="Q31" s="72"/>
      <c r="R31" s="479"/>
      <c r="S31" s="485"/>
      <c r="T31" s="487"/>
    </row>
    <row r="32" spans="1:20" ht="21" customHeight="1" thickBot="1">
      <c r="A32" s="476"/>
      <c r="B32" s="478"/>
      <c r="C32" s="478"/>
      <c r="D32" s="478"/>
      <c r="E32" s="478"/>
      <c r="F32" s="478"/>
      <c r="G32" s="478"/>
      <c r="H32" s="478"/>
      <c r="I32" s="478"/>
      <c r="J32" s="478"/>
      <c r="K32" s="77" t="s">
        <v>506</v>
      </c>
      <c r="L32" s="74"/>
      <c r="M32" s="74"/>
      <c r="N32" s="74"/>
      <c r="O32" s="74"/>
      <c r="P32" s="74"/>
      <c r="Q32" s="74"/>
      <c r="R32" s="480"/>
      <c r="S32" s="486"/>
      <c r="T32" s="488"/>
    </row>
    <row r="33" spans="1:20" s="30" customFormat="1" ht="21" customHeight="1">
      <c r="A33" s="475">
        <v>11</v>
      </c>
      <c r="B33" s="477"/>
      <c r="C33" s="477"/>
      <c r="D33" s="477"/>
      <c r="E33" s="477"/>
      <c r="F33" s="477"/>
      <c r="G33" s="477"/>
      <c r="H33" s="477"/>
      <c r="I33" s="477"/>
      <c r="J33" s="477"/>
      <c r="K33" s="76" t="s">
        <v>504</v>
      </c>
      <c r="L33" s="72"/>
      <c r="M33" s="72"/>
      <c r="N33" s="72"/>
      <c r="O33" s="72"/>
      <c r="P33" s="72"/>
      <c r="Q33" s="72"/>
      <c r="R33" s="479"/>
      <c r="S33" s="481"/>
      <c r="T33" s="483"/>
    </row>
    <row r="34" spans="1:20" ht="21" customHeight="1" thickBot="1">
      <c r="A34" s="476"/>
      <c r="B34" s="478"/>
      <c r="C34" s="478"/>
      <c r="D34" s="478"/>
      <c r="E34" s="478"/>
      <c r="F34" s="478"/>
      <c r="G34" s="478"/>
      <c r="H34" s="478"/>
      <c r="I34" s="478"/>
      <c r="J34" s="478"/>
      <c r="K34" s="77" t="s">
        <v>506</v>
      </c>
      <c r="L34" s="74"/>
      <c r="M34" s="74"/>
      <c r="N34" s="74"/>
      <c r="O34" s="74"/>
      <c r="P34" s="74"/>
      <c r="Q34" s="74"/>
      <c r="R34" s="480"/>
      <c r="S34" s="482"/>
      <c r="T34" s="484"/>
    </row>
    <row r="35" spans="1:20" ht="21" customHeight="1">
      <c r="A35" s="475">
        <v>12</v>
      </c>
      <c r="B35" s="477"/>
      <c r="C35" s="477"/>
      <c r="D35" s="477"/>
      <c r="E35" s="477"/>
      <c r="F35" s="477"/>
      <c r="G35" s="477"/>
      <c r="H35" s="477"/>
      <c r="I35" s="477"/>
      <c r="J35" s="477"/>
      <c r="K35" s="78" t="s">
        <v>504</v>
      </c>
      <c r="L35" s="72"/>
      <c r="M35" s="72"/>
      <c r="N35" s="72"/>
      <c r="O35" s="72"/>
      <c r="P35" s="72"/>
      <c r="Q35" s="72"/>
      <c r="R35" s="479"/>
      <c r="S35" s="481"/>
      <c r="T35" s="483"/>
    </row>
    <row r="36" spans="1:20" ht="21" customHeight="1" thickBot="1">
      <c r="A36" s="476"/>
      <c r="B36" s="478"/>
      <c r="C36" s="478"/>
      <c r="D36" s="478"/>
      <c r="E36" s="478"/>
      <c r="F36" s="478"/>
      <c r="G36" s="478"/>
      <c r="H36" s="478"/>
      <c r="I36" s="478"/>
      <c r="J36" s="478"/>
      <c r="K36" s="47" t="s">
        <v>506</v>
      </c>
      <c r="L36" s="74"/>
      <c r="M36" s="74"/>
      <c r="N36" s="74"/>
      <c r="O36" s="74"/>
      <c r="P36" s="74"/>
      <c r="Q36" s="74"/>
      <c r="R36" s="480"/>
      <c r="S36" s="482"/>
      <c r="T36" s="484"/>
    </row>
    <row r="37" spans="1:21" s="4" customFormat="1" ht="17.25" customHeight="1">
      <c r="A37" s="429"/>
      <c r="B37" s="442" t="s">
        <v>61</v>
      </c>
      <c r="C37" s="430"/>
      <c r="D37" s="430"/>
      <c r="E37" s="430"/>
      <c r="F37" s="430"/>
      <c r="G37" s="442" t="s">
        <v>62</v>
      </c>
      <c r="H37" s="442"/>
      <c r="I37" s="430"/>
      <c r="J37" s="48"/>
      <c r="K37" s="48"/>
      <c r="L37" s="48"/>
      <c r="M37" s="48"/>
      <c r="N37" s="48"/>
      <c r="O37" s="49" t="s">
        <v>63</v>
      </c>
      <c r="P37" s="49"/>
      <c r="Q37" s="49"/>
      <c r="R37" s="50"/>
      <c r="S37" s="51"/>
      <c r="T37" s="52"/>
      <c r="U37" s="53"/>
    </row>
    <row r="38" spans="1:21" s="4" customFormat="1" ht="17.25" customHeight="1">
      <c r="A38" s="429"/>
      <c r="B38" s="429"/>
      <c r="C38" s="430"/>
      <c r="D38" s="430"/>
      <c r="E38" s="430"/>
      <c r="F38" s="430"/>
      <c r="G38" s="430"/>
      <c r="H38" s="430"/>
      <c r="I38" s="430"/>
      <c r="J38" s="429"/>
      <c r="K38" s="429"/>
      <c r="L38" s="429"/>
      <c r="M38" s="429"/>
      <c r="N38" s="429"/>
      <c r="O38" s="429"/>
      <c r="P38" s="429"/>
      <c r="Q38" s="429"/>
      <c r="R38" s="429"/>
      <c r="S38" s="444" t="s">
        <v>64</v>
      </c>
      <c r="T38" s="444"/>
      <c r="U38" s="53"/>
    </row>
    <row r="39" spans="1:21" s="4" customFormat="1" ht="17.25" customHeight="1">
      <c r="A39" s="429"/>
      <c r="B39" s="429"/>
      <c r="C39" s="430"/>
      <c r="D39" s="430"/>
      <c r="E39" s="430"/>
      <c r="F39" s="430"/>
      <c r="G39" s="430"/>
      <c r="H39" s="430"/>
      <c r="I39" s="430"/>
      <c r="J39" s="429"/>
      <c r="K39" s="429"/>
      <c r="L39" s="429"/>
      <c r="M39" s="429"/>
      <c r="N39" s="429"/>
      <c r="O39" s="429"/>
      <c r="P39" s="429"/>
      <c r="Q39" s="429"/>
      <c r="R39" s="429"/>
      <c r="S39" s="444"/>
      <c r="T39" s="444"/>
      <c r="U39" s="53"/>
    </row>
    <row r="40" spans="1:21" s="4" customFormat="1" ht="17.25" customHeight="1">
      <c r="A40" s="448" t="s">
        <v>65</v>
      </c>
      <c r="B40" s="448"/>
      <c r="C40" s="448"/>
      <c r="D40" s="54"/>
      <c r="E40" s="54"/>
      <c r="F40" s="54"/>
      <c r="G40" s="429" t="s">
        <v>545</v>
      </c>
      <c r="H40" s="429"/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444" t="s">
        <v>64</v>
      </c>
      <c r="T40" s="444"/>
      <c r="U40" s="53"/>
    </row>
    <row r="41" spans="1:21" s="4" customFormat="1" ht="17.25" customHeight="1">
      <c r="A41" s="449"/>
      <c r="B41" s="449"/>
      <c r="C41" s="449"/>
      <c r="D41" s="54"/>
      <c r="E41" s="54"/>
      <c r="F41" s="54"/>
      <c r="G41" s="429" t="s">
        <v>68</v>
      </c>
      <c r="H41" s="429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429"/>
      <c r="T41" s="52"/>
      <c r="U41" s="53"/>
    </row>
    <row r="42" spans="1:21" s="4" customFormat="1" ht="17.25" customHeight="1">
      <c r="A42" s="449" t="s">
        <v>67</v>
      </c>
      <c r="B42" s="449"/>
      <c r="C42" s="449"/>
      <c r="D42" s="54"/>
      <c r="E42" s="54"/>
      <c r="F42" s="54"/>
      <c r="G42" s="429"/>
      <c r="H42" s="429"/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444" t="s">
        <v>64</v>
      </c>
      <c r="T42" s="444"/>
      <c r="U42" s="53"/>
    </row>
    <row r="43" spans="1:21" s="4" customFormat="1" ht="17.25" customHeight="1">
      <c r="A43" s="445" t="s">
        <v>71</v>
      </c>
      <c r="B43" s="445"/>
      <c r="C43" s="55" t="s">
        <v>70</v>
      </c>
      <c r="D43" s="54"/>
      <c r="E43" s="54"/>
      <c r="F43" s="54"/>
      <c r="G43" s="429"/>
      <c r="H43" s="429"/>
      <c r="I43" s="52"/>
      <c r="J43" s="54"/>
      <c r="K43" s="54"/>
      <c r="L43" s="54"/>
      <c r="M43" s="54"/>
      <c r="N43" s="54"/>
      <c r="O43" s="54"/>
      <c r="P43" s="54"/>
      <c r="Q43" s="54"/>
      <c r="R43" s="54"/>
      <c r="S43" s="429"/>
      <c r="T43" s="52" t="s">
        <v>68</v>
      </c>
      <c r="U43" s="53"/>
    </row>
    <row r="44" spans="1:21" s="4" customFormat="1" ht="17.25" customHeight="1">
      <c r="A44" s="445" t="s">
        <v>72</v>
      </c>
      <c r="B44" s="445"/>
      <c r="C44" s="55" t="s">
        <v>70</v>
      </c>
      <c r="D44" s="54"/>
      <c r="E44" s="54"/>
      <c r="F44" s="54"/>
      <c r="G44" s="429"/>
      <c r="H44" s="429"/>
      <c r="I44" s="52"/>
      <c r="J44" s="54"/>
      <c r="K44" s="54"/>
      <c r="L44" s="54"/>
      <c r="M44" s="54"/>
      <c r="N44" s="54"/>
      <c r="O44" s="54"/>
      <c r="P44" s="54"/>
      <c r="Q44" s="54"/>
      <c r="R44" s="54"/>
      <c r="S44" s="429"/>
      <c r="T44" s="56" t="s">
        <v>0</v>
      </c>
      <c r="U44" s="53"/>
    </row>
  </sheetData>
  <sheetProtection/>
  <mergeCells count="189">
    <mergeCell ref="G27:G28"/>
    <mergeCell ref="L11:Q11"/>
    <mergeCell ref="S11:S12"/>
    <mergeCell ref="I23:I24"/>
    <mergeCell ref="J23:J24"/>
    <mergeCell ref="H25:H26"/>
    <mergeCell ref="I25:I26"/>
    <mergeCell ref="G35:G36"/>
    <mergeCell ref="H35:H36"/>
    <mergeCell ref="I35:I36"/>
    <mergeCell ref="S5:T5"/>
    <mergeCell ref="J25:J26"/>
    <mergeCell ref="J27:J28"/>
    <mergeCell ref="J29:J30"/>
    <mergeCell ref="J31:J32"/>
    <mergeCell ref="J33:J34"/>
    <mergeCell ref="J17:J18"/>
    <mergeCell ref="E13:E14"/>
    <mergeCell ref="F13:F14"/>
    <mergeCell ref="G13:G14"/>
    <mergeCell ref="F15:F16"/>
    <mergeCell ref="G15:G16"/>
    <mergeCell ref="H15:H16"/>
    <mergeCell ref="C13:C14"/>
    <mergeCell ref="J15:J16"/>
    <mergeCell ref="E11:E12"/>
    <mergeCell ref="D17:D18"/>
    <mergeCell ref="E17:E18"/>
    <mergeCell ref="F17:F18"/>
    <mergeCell ref="G17:G18"/>
    <mergeCell ref="H17:H18"/>
    <mergeCell ref="I17:I18"/>
    <mergeCell ref="D13:D14"/>
    <mergeCell ref="T13:T14"/>
    <mergeCell ref="H11:H12"/>
    <mergeCell ref="I11:I12"/>
    <mergeCell ref="J11:J12"/>
    <mergeCell ref="T11:T12"/>
    <mergeCell ref="H13:H14"/>
    <mergeCell ref="I13:I14"/>
    <mergeCell ref="J13:J14"/>
    <mergeCell ref="R13:R14"/>
    <mergeCell ref="K11:K12"/>
    <mergeCell ref="S13:S14"/>
    <mergeCell ref="G8:S8"/>
    <mergeCell ref="G10:S10"/>
    <mergeCell ref="F11:F12"/>
    <mergeCell ref="G11:G12"/>
    <mergeCell ref="A9:E9"/>
    <mergeCell ref="G9:S9"/>
    <mergeCell ref="A10:E10"/>
    <mergeCell ref="A13:A14"/>
    <mergeCell ref="B13:B14"/>
    <mergeCell ref="A2:D2"/>
    <mergeCell ref="D5:R5"/>
    <mergeCell ref="A7:E7"/>
    <mergeCell ref="G7:S7"/>
    <mergeCell ref="A8:E8"/>
    <mergeCell ref="B15:B16"/>
    <mergeCell ref="C15:C16"/>
    <mergeCell ref="A11:A12"/>
    <mergeCell ref="B11:B12"/>
    <mergeCell ref="D11:D12"/>
    <mergeCell ref="R15:R16"/>
    <mergeCell ref="S15:S16"/>
    <mergeCell ref="D19:D20"/>
    <mergeCell ref="E19:E20"/>
    <mergeCell ref="F19:F20"/>
    <mergeCell ref="G19:G20"/>
    <mergeCell ref="H19:H20"/>
    <mergeCell ref="I19:I20"/>
    <mergeCell ref="I15:I16"/>
    <mergeCell ref="J19:J20"/>
    <mergeCell ref="T15:T16"/>
    <mergeCell ref="A17:A18"/>
    <mergeCell ref="B17:B18"/>
    <mergeCell ref="C17:C18"/>
    <mergeCell ref="R17:R18"/>
    <mergeCell ref="S17:S18"/>
    <mergeCell ref="T17:T18"/>
    <mergeCell ref="A15:A16"/>
    <mergeCell ref="D15:D16"/>
    <mergeCell ref="E15:E16"/>
    <mergeCell ref="A19:A20"/>
    <mergeCell ref="B19:B20"/>
    <mergeCell ref="C19:C20"/>
    <mergeCell ref="R19:R20"/>
    <mergeCell ref="S19:S20"/>
    <mergeCell ref="T19:T20"/>
    <mergeCell ref="H21:H22"/>
    <mergeCell ref="I21:I22"/>
    <mergeCell ref="J21:J22"/>
    <mergeCell ref="D23:D24"/>
    <mergeCell ref="E23:E24"/>
    <mergeCell ref="F23:F24"/>
    <mergeCell ref="G23:G24"/>
    <mergeCell ref="H23:H24"/>
    <mergeCell ref="A21:A22"/>
    <mergeCell ref="B21:B22"/>
    <mergeCell ref="C21:C22"/>
    <mergeCell ref="R21:R22"/>
    <mergeCell ref="S21:S22"/>
    <mergeCell ref="T21:T22"/>
    <mergeCell ref="D21:D22"/>
    <mergeCell ref="E21:E22"/>
    <mergeCell ref="F21:F22"/>
    <mergeCell ref="G21:G22"/>
    <mergeCell ref="A23:A24"/>
    <mergeCell ref="B23:B24"/>
    <mergeCell ref="C23:C24"/>
    <mergeCell ref="R23:R24"/>
    <mergeCell ref="S23:S24"/>
    <mergeCell ref="T23:T24"/>
    <mergeCell ref="A25:A26"/>
    <mergeCell ref="B25:B26"/>
    <mergeCell ref="C25:C26"/>
    <mergeCell ref="R25:R26"/>
    <mergeCell ref="S25:S26"/>
    <mergeCell ref="T25:T26"/>
    <mergeCell ref="D25:D26"/>
    <mergeCell ref="E25:E26"/>
    <mergeCell ref="F25:F26"/>
    <mergeCell ref="G25:G26"/>
    <mergeCell ref="R27:R28"/>
    <mergeCell ref="S27:S28"/>
    <mergeCell ref="T27:T28"/>
    <mergeCell ref="D29:D30"/>
    <mergeCell ref="E29:E30"/>
    <mergeCell ref="F29:F30"/>
    <mergeCell ref="G29:G30"/>
    <mergeCell ref="H29:H30"/>
    <mergeCell ref="I29:I30"/>
    <mergeCell ref="H27:H28"/>
    <mergeCell ref="H33:H34"/>
    <mergeCell ref="I33:I34"/>
    <mergeCell ref="A31:A32"/>
    <mergeCell ref="A27:A28"/>
    <mergeCell ref="B27:B28"/>
    <mergeCell ref="C27:C28"/>
    <mergeCell ref="I27:I28"/>
    <mergeCell ref="D27:D28"/>
    <mergeCell ref="E27:E28"/>
    <mergeCell ref="F27:F28"/>
    <mergeCell ref="T29:T30"/>
    <mergeCell ref="D31:D32"/>
    <mergeCell ref="E31:E32"/>
    <mergeCell ref="F31:F32"/>
    <mergeCell ref="G31:G32"/>
    <mergeCell ref="H31:H32"/>
    <mergeCell ref="I31:I32"/>
    <mergeCell ref="B31:B32"/>
    <mergeCell ref="C31:C32"/>
    <mergeCell ref="R31:R32"/>
    <mergeCell ref="S31:S32"/>
    <mergeCell ref="T31:T32"/>
    <mergeCell ref="A29:A30"/>
    <mergeCell ref="B29:B30"/>
    <mergeCell ref="C29:C30"/>
    <mergeCell ref="R29:R30"/>
    <mergeCell ref="S29:S30"/>
    <mergeCell ref="A44:B44"/>
    <mergeCell ref="S38:T38"/>
    <mergeCell ref="S39:T39"/>
    <mergeCell ref="A40:C40"/>
    <mergeCell ref="S40:T40"/>
    <mergeCell ref="A41:C41"/>
    <mergeCell ref="A42:C42"/>
    <mergeCell ref="S42:T42"/>
    <mergeCell ref="A43:B43"/>
    <mergeCell ref="A33:A34"/>
    <mergeCell ref="B33:B34"/>
    <mergeCell ref="C33:C34"/>
    <mergeCell ref="R33:R34"/>
    <mergeCell ref="S33:S34"/>
    <mergeCell ref="T33:T34"/>
    <mergeCell ref="D33:D34"/>
    <mergeCell ref="E33:E34"/>
    <mergeCell ref="F33:F34"/>
    <mergeCell ref="G33:G34"/>
    <mergeCell ref="R35:R36"/>
    <mergeCell ref="S35:S36"/>
    <mergeCell ref="T35:T36"/>
    <mergeCell ref="A35:A36"/>
    <mergeCell ref="B35:B36"/>
    <mergeCell ref="C35:C36"/>
    <mergeCell ref="J35:J36"/>
    <mergeCell ref="D35:D36"/>
    <mergeCell ref="E35:E36"/>
    <mergeCell ref="F35:F3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U34"/>
  <sheetViews>
    <sheetView zoomScale="60" zoomScaleNormal="60" zoomScalePageLayoutView="0" workbookViewId="0" topLeftCell="A1">
      <selection activeCell="AC5" sqref="AC5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1" width="8.875" style="37" customWidth="1"/>
    <col min="12" max="17" width="7.125" style="37" customWidth="1"/>
    <col min="18" max="18" width="7.625" style="58" customWidth="1"/>
    <col min="19" max="19" width="7.625" style="37" customWidth="1"/>
    <col min="20" max="20" width="21.875" style="37" customWidth="1"/>
    <col min="21" max="16384" width="9.125" style="37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0" customFormat="1" ht="25.5" customHeight="1">
      <c r="A3" s="6"/>
      <c r="B3" s="6"/>
      <c r="C3" s="7"/>
      <c r="D3" s="6"/>
      <c r="E3" s="8"/>
      <c r="F3" s="8" t="s">
        <v>487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69" t="s">
        <v>575</v>
      </c>
      <c r="T3" s="1"/>
    </row>
    <row r="4" spans="1:20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431"/>
      <c r="T4" s="1"/>
    </row>
    <row r="5" spans="1:20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 t="s">
        <v>576</v>
      </c>
      <c r="T5" s="465"/>
    </row>
    <row r="6" spans="1:20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12"/>
      <c r="T6" s="12"/>
    </row>
    <row r="7" spans="1:20" s="13" customFormat="1" ht="21" customHeight="1" thickBot="1">
      <c r="A7" s="466" t="s">
        <v>490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14" t="s">
        <v>8</v>
      </c>
    </row>
    <row r="8" spans="1:21" s="17" customFormat="1" ht="21" customHeight="1" thickBot="1">
      <c r="A8" s="459" t="s">
        <v>577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15" t="s">
        <v>578</v>
      </c>
      <c r="U8" s="16"/>
    </row>
    <row r="9" spans="1:21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15"/>
      <c r="U9" s="16"/>
    </row>
    <row r="10" spans="1:20" s="17" customFormat="1" ht="21" customHeight="1" thickBot="1">
      <c r="A10" s="459" t="s">
        <v>495</v>
      </c>
      <c r="B10" s="460"/>
      <c r="C10" s="460"/>
      <c r="D10" s="460"/>
      <c r="E10" s="460"/>
      <c r="F10" s="427"/>
      <c r="G10" s="460" t="s">
        <v>16</v>
      </c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18"/>
    </row>
    <row r="11" spans="1:20" s="4" customFormat="1" ht="15" customHeight="1">
      <c r="A11" s="461" t="s">
        <v>17</v>
      </c>
      <c r="B11" s="450" t="s">
        <v>18</v>
      </c>
      <c r="C11" s="69" t="s">
        <v>496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501"/>
      <c r="L11" s="503" t="s">
        <v>497</v>
      </c>
      <c r="M11" s="503"/>
      <c r="N11" s="503"/>
      <c r="O11" s="503"/>
      <c r="P11" s="503"/>
      <c r="Q11" s="503"/>
      <c r="R11" s="295" t="s">
        <v>498</v>
      </c>
      <c r="S11" s="504" t="s">
        <v>499</v>
      </c>
      <c r="T11" s="499" t="s">
        <v>29</v>
      </c>
    </row>
    <row r="12" spans="1:20" s="4" customFormat="1" ht="15" customHeight="1" thickBot="1">
      <c r="A12" s="462"/>
      <c r="B12" s="452"/>
      <c r="C12" s="70" t="s">
        <v>500</v>
      </c>
      <c r="D12" s="495"/>
      <c r="E12" s="495"/>
      <c r="F12" s="496"/>
      <c r="G12" s="495"/>
      <c r="H12" s="496"/>
      <c r="I12" s="497"/>
      <c r="J12" s="498"/>
      <c r="K12" s="502"/>
      <c r="L12" s="439">
        <v>1</v>
      </c>
      <c r="M12" s="439">
        <v>2</v>
      </c>
      <c r="N12" s="439">
        <v>3</v>
      </c>
      <c r="O12" s="293">
        <v>4</v>
      </c>
      <c r="P12" s="293">
        <v>5</v>
      </c>
      <c r="Q12" s="293">
        <v>6</v>
      </c>
      <c r="R12" s="294" t="s">
        <v>28</v>
      </c>
      <c r="S12" s="505"/>
      <c r="T12" s="500"/>
    </row>
    <row r="13" spans="1:20" s="26" customFormat="1" ht="21" customHeight="1">
      <c r="A13" s="475">
        <v>1</v>
      </c>
      <c r="B13" s="477"/>
      <c r="C13" s="477"/>
      <c r="D13" s="508" t="s">
        <v>579</v>
      </c>
      <c r="E13" s="510" t="s">
        <v>33</v>
      </c>
      <c r="F13" s="510" t="s">
        <v>580</v>
      </c>
      <c r="G13" s="510" t="s">
        <v>581</v>
      </c>
      <c r="H13" s="510" t="s">
        <v>36</v>
      </c>
      <c r="I13" s="510">
        <v>1999</v>
      </c>
      <c r="J13" s="510">
        <v>1182</v>
      </c>
      <c r="K13" s="71" t="s">
        <v>504</v>
      </c>
      <c r="L13" s="72"/>
      <c r="M13" s="72"/>
      <c r="N13" s="72"/>
      <c r="O13" s="72"/>
      <c r="P13" s="72"/>
      <c r="Q13" s="72"/>
      <c r="R13" s="479"/>
      <c r="S13" s="489"/>
      <c r="T13" s="487" t="s">
        <v>106</v>
      </c>
    </row>
    <row r="14" spans="1:20" s="26" customFormat="1" ht="21" customHeight="1" thickBot="1">
      <c r="A14" s="476"/>
      <c r="B14" s="478"/>
      <c r="C14" s="478"/>
      <c r="D14" s="509"/>
      <c r="E14" s="511"/>
      <c r="F14" s="511"/>
      <c r="G14" s="511"/>
      <c r="H14" s="511"/>
      <c r="I14" s="511"/>
      <c r="J14" s="511"/>
      <c r="K14" s="73" t="s">
        <v>506</v>
      </c>
      <c r="L14" s="74"/>
      <c r="M14" s="74"/>
      <c r="N14" s="74"/>
      <c r="O14" s="74"/>
      <c r="P14" s="74"/>
      <c r="Q14" s="74"/>
      <c r="R14" s="480"/>
      <c r="S14" s="490"/>
      <c r="T14" s="488"/>
    </row>
    <row r="15" spans="1:20" s="30" customFormat="1" ht="21" customHeight="1">
      <c r="A15" s="475">
        <v>2</v>
      </c>
      <c r="B15" s="477"/>
      <c r="C15" s="477"/>
      <c r="D15" s="508" t="s">
        <v>582</v>
      </c>
      <c r="E15" s="510" t="s">
        <v>583</v>
      </c>
      <c r="F15" s="510" t="s">
        <v>538</v>
      </c>
      <c r="G15" s="510" t="s">
        <v>232</v>
      </c>
      <c r="H15" s="510" t="s">
        <v>44</v>
      </c>
      <c r="I15" s="510">
        <v>1999</v>
      </c>
      <c r="J15" s="510">
        <v>1512</v>
      </c>
      <c r="K15" s="71" t="s">
        <v>504</v>
      </c>
      <c r="L15" s="72" t="s">
        <v>505</v>
      </c>
      <c r="M15" s="72">
        <v>10.29</v>
      </c>
      <c r="N15" s="72">
        <v>10.16</v>
      </c>
      <c r="O15" s="72" t="s">
        <v>505</v>
      </c>
      <c r="P15" s="72" t="s">
        <v>505</v>
      </c>
      <c r="Q15" s="72" t="s">
        <v>505</v>
      </c>
      <c r="R15" s="479">
        <v>10.29</v>
      </c>
      <c r="S15" s="485" t="s">
        <v>45</v>
      </c>
      <c r="T15" s="487"/>
    </row>
    <row r="16" spans="1:20" s="30" customFormat="1" ht="21" customHeight="1" thickBot="1">
      <c r="A16" s="476"/>
      <c r="B16" s="478"/>
      <c r="C16" s="478"/>
      <c r="D16" s="509"/>
      <c r="E16" s="511"/>
      <c r="F16" s="511"/>
      <c r="G16" s="511"/>
      <c r="H16" s="511"/>
      <c r="I16" s="511"/>
      <c r="J16" s="511"/>
      <c r="K16" s="75" t="s">
        <v>506</v>
      </c>
      <c r="L16" s="74" t="s">
        <v>512</v>
      </c>
      <c r="M16" s="74" t="s">
        <v>584</v>
      </c>
      <c r="N16" s="407" t="s">
        <v>571</v>
      </c>
      <c r="O16" s="74" t="s">
        <v>512</v>
      </c>
      <c r="P16" s="74" t="s">
        <v>512</v>
      </c>
      <c r="Q16" s="74" t="s">
        <v>512</v>
      </c>
      <c r="R16" s="480"/>
      <c r="S16" s="486"/>
      <c r="T16" s="488"/>
    </row>
    <row r="17" spans="1:20" s="30" customFormat="1" ht="21" customHeight="1">
      <c r="A17" s="475">
        <v>3</v>
      </c>
      <c r="B17" s="477"/>
      <c r="C17" s="477"/>
      <c r="D17" s="508" t="s">
        <v>585</v>
      </c>
      <c r="E17" s="510" t="s">
        <v>586</v>
      </c>
      <c r="F17" s="510" t="s">
        <v>332</v>
      </c>
      <c r="G17" s="510" t="s">
        <v>587</v>
      </c>
      <c r="H17" s="510" t="s">
        <v>139</v>
      </c>
      <c r="I17" s="510">
        <v>2001</v>
      </c>
      <c r="J17" s="510">
        <v>1472</v>
      </c>
      <c r="K17" s="76" t="s">
        <v>504</v>
      </c>
      <c r="L17" s="72">
        <v>10.61</v>
      </c>
      <c r="M17" s="72" t="s">
        <v>505</v>
      </c>
      <c r="N17" s="72">
        <v>10.81</v>
      </c>
      <c r="O17" s="72">
        <v>10.78</v>
      </c>
      <c r="P17" s="72">
        <v>10.83</v>
      </c>
      <c r="Q17" s="72" t="s">
        <v>505</v>
      </c>
      <c r="R17" s="479">
        <v>10.83</v>
      </c>
      <c r="S17" s="489" t="s">
        <v>53</v>
      </c>
      <c r="T17" s="491"/>
    </row>
    <row r="18" spans="1:20" s="30" customFormat="1" ht="21" customHeight="1" thickBot="1">
      <c r="A18" s="476"/>
      <c r="B18" s="478"/>
      <c r="C18" s="478"/>
      <c r="D18" s="509"/>
      <c r="E18" s="511"/>
      <c r="F18" s="511"/>
      <c r="G18" s="511"/>
      <c r="H18" s="511"/>
      <c r="I18" s="511"/>
      <c r="J18" s="511"/>
      <c r="K18" s="75" t="s">
        <v>506</v>
      </c>
      <c r="L18" s="407" t="s">
        <v>534</v>
      </c>
      <c r="M18" s="74" t="s">
        <v>512</v>
      </c>
      <c r="N18" s="407" t="s">
        <v>517</v>
      </c>
      <c r="O18" s="407" t="s">
        <v>525</v>
      </c>
      <c r="P18" s="407" t="s">
        <v>508</v>
      </c>
      <c r="Q18" s="74" t="s">
        <v>512</v>
      </c>
      <c r="R18" s="480"/>
      <c r="S18" s="490"/>
      <c r="T18" s="492"/>
    </row>
    <row r="19" spans="1:20" ht="21" customHeight="1">
      <c r="A19" s="475">
        <v>4</v>
      </c>
      <c r="B19" s="477"/>
      <c r="C19" s="477"/>
      <c r="D19" s="508" t="s">
        <v>588</v>
      </c>
      <c r="E19" s="510" t="s">
        <v>589</v>
      </c>
      <c r="F19" s="510" t="s">
        <v>180</v>
      </c>
      <c r="G19" s="510" t="s">
        <v>590</v>
      </c>
      <c r="H19" s="510" t="s">
        <v>135</v>
      </c>
      <c r="I19" s="510">
        <v>2000</v>
      </c>
      <c r="J19" s="510">
        <v>3806</v>
      </c>
      <c r="K19" s="76" t="s">
        <v>504</v>
      </c>
      <c r="L19" s="72">
        <v>10.81</v>
      </c>
      <c r="M19" s="72">
        <v>11</v>
      </c>
      <c r="N19" s="72">
        <v>10.37</v>
      </c>
      <c r="O19" s="72">
        <v>11.01</v>
      </c>
      <c r="P19" s="72">
        <v>10.7</v>
      </c>
      <c r="Q19" s="72">
        <v>11.21</v>
      </c>
      <c r="R19" s="479">
        <v>11.21</v>
      </c>
      <c r="S19" s="489" t="s">
        <v>37</v>
      </c>
      <c r="T19" s="491"/>
    </row>
    <row r="20" spans="1:20" s="26" customFormat="1" ht="21" customHeight="1" thickBot="1">
      <c r="A20" s="476"/>
      <c r="B20" s="478"/>
      <c r="C20" s="478"/>
      <c r="D20" s="509"/>
      <c r="E20" s="511"/>
      <c r="F20" s="511"/>
      <c r="G20" s="511"/>
      <c r="H20" s="511"/>
      <c r="I20" s="511"/>
      <c r="J20" s="511"/>
      <c r="K20" s="77" t="s">
        <v>506</v>
      </c>
      <c r="L20" s="407" t="s">
        <v>534</v>
      </c>
      <c r="M20" s="407" t="s">
        <v>591</v>
      </c>
      <c r="N20" s="407" t="s">
        <v>591</v>
      </c>
      <c r="O20" s="407" t="s">
        <v>592</v>
      </c>
      <c r="P20" s="407" t="s">
        <v>540</v>
      </c>
      <c r="Q20" s="407" t="s">
        <v>593</v>
      </c>
      <c r="R20" s="480"/>
      <c r="S20" s="490"/>
      <c r="T20" s="492"/>
    </row>
    <row r="21" spans="1:20" s="26" customFormat="1" ht="21" customHeight="1">
      <c r="A21" s="475">
        <v>5</v>
      </c>
      <c r="B21" s="477"/>
      <c r="C21" s="477"/>
      <c r="D21" s="508" t="s">
        <v>594</v>
      </c>
      <c r="E21" s="510" t="s">
        <v>595</v>
      </c>
      <c r="F21" s="510" t="s">
        <v>333</v>
      </c>
      <c r="G21" s="510" t="s">
        <v>596</v>
      </c>
      <c r="H21" s="510" t="s">
        <v>52</v>
      </c>
      <c r="I21" s="510">
        <v>2000</v>
      </c>
      <c r="J21" s="510">
        <v>732</v>
      </c>
      <c r="K21" s="76" t="s">
        <v>504</v>
      </c>
      <c r="L21" s="72">
        <v>9.48</v>
      </c>
      <c r="M21" s="72" t="s">
        <v>505</v>
      </c>
      <c r="N21" s="72">
        <v>9.84</v>
      </c>
      <c r="O21" s="72" t="s">
        <v>505</v>
      </c>
      <c r="P21" s="72">
        <v>9.7</v>
      </c>
      <c r="Q21" s="72" t="s">
        <v>505</v>
      </c>
      <c r="R21" s="479">
        <v>9.84</v>
      </c>
      <c r="S21" s="485" t="s">
        <v>58</v>
      </c>
      <c r="T21" s="487"/>
    </row>
    <row r="22" spans="1:20" s="26" customFormat="1" ht="21" customHeight="1" thickBot="1">
      <c r="A22" s="476"/>
      <c r="B22" s="478"/>
      <c r="C22" s="478"/>
      <c r="D22" s="509"/>
      <c r="E22" s="511"/>
      <c r="F22" s="511"/>
      <c r="G22" s="511"/>
      <c r="H22" s="511"/>
      <c r="I22" s="511"/>
      <c r="J22" s="511"/>
      <c r="K22" s="77" t="s">
        <v>506</v>
      </c>
      <c r="L22" s="407" t="s">
        <v>534</v>
      </c>
      <c r="M22" s="74" t="s">
        <v>512</v>
      </c>
      <c r="N22" s="407" t="s">
        <v>597</v>
      </c>
      <c r="O22" s="74" t="s">
        <v>512</v>
      </c>
      <c r="P22" s="407" t="s">
        <v>517</v>
      </c>
      <c r="Q22" s="74" t="s">
        <v>512</v>
      </c>
      <c r="R22" s="480"/>
      <c r="S22" s="486"/>
      <c r="T22" s="488"/>
    </row>
    <row r="23" spans="1:20" s="26" customFormat="1" ht="21" customHeight="1">
      <c r="A23" s="475">
        <v>6</v>
      </c>
      <c r="B23" s="477"/>
      <c r="C23" s="477"/>
      <c r="D23" s="510"/>
      <c r="E23" s="510"/>
      <c r="F23" s="510"/>
      <c r="G23" s="510"/>
      <c r="H23" s="510"/>
      <c r="I23" s="510"/>
      <c r="J23" s="510"/>
      <c r="K23" s="78" t="s">
        <v>504</v>
      </c>
      <c r="L23" s="72"/>
      <c r="M23" s="72"/>
      <c r="N23" s="72"/>
      <c r="O23" s="72"/>
      <c r="P23" s="72"/>
      <c r="Q23" s="72"/>
      <c r="R23" s="479"/>
      <c r="S23" s="485"/>
      <c r="T23" s="487"/>
    </row>
    <row r="24" spans="1:20" s="30" customFormat="1" ht="21" customHeight="1" thickBot="1">
      <c r="A24" s="476"/>
      <c r="B24" s="478"/>
      <c r="C24" s="478"/>
      <c r="D24" s="511"/>
      <c r="E24" s="511"/>
      <c r="F24" s="511"/>
      <c r="G24" s="511"/>
      <c r="H24" s="511"/>
      <c r="I24" s="511"/>
      <c r="J24" s="511"/>
      <c r="K24" s="77" t="s">
        <v>506</v>
      </c>
      <c r="L24" s="74"/>
      <c r="M24" s="74"/>
      <c r="N24" s="74"/>
      <c r="O24" s="74"/>
      <c r="P24" s="74"/>
      <c r="Q24" s="74"/>
      <c r="R24" s="480"/>
      <c r="S24" s="486"/>
      <c r="T24" s="488"/>
    </row>
    <row r="25" spans="1:20" ht="21" customHeight="1">
      <c r="A25" s="475">
        <v>7</v>
      </c>
      <c r="B25" s="477"/>
      <c r="C25" s="477"/>
      <c r="D25" s="512"/>
      <c r="E25" s="512"/>
      <c r="F25" s="512"/>
      <c r="G25" s="512"/>
      <c r="H25" s="512"/>
      <c r="I25" s="512"/>
      <c r="J25" s="512"/>
      <c r="K25" s="76" t="s">
        <v>504</v>
      </c>
      <c r="L25" s="72"/>
      <c r="M25" s="72"/>
      <c r="N25" s="72"/>
      <c r="O25" s="72"/>
      <c r="P25" s="72"/>
      <c r="Q25" s="72"/>
      <c r="R25" s="479"/>
      <c r="S25" s="485"/>
      <c r="T25" s="487"/>
    </row>
    <row r="26" spans="1:20" ht="21" customHeight="1" thickBot="1">
      <c r="A26" s="476"/>
      <c r="B26" s="478"/>
      <c r="C26" s="478"/>
      <c r="D26" s="513"/>
      <c r="E26" s="513"/>
      <c r="F26" s="513"/>
      <c r="G26" s="513"/>
      <c r="H26" s="513"/>
      <c r="I26" s="513"/>
      <c r="J26" s="513"/>
      <c r="K26" s="77" t="s">
        <v>506</v>
      </c>
      <c r="L26" s="74"/>
      <c r="M26" s="74"/>
      <c r="N26" s="74"/>
      <c r="O26" s="74"/>
      <c r="P26" s="74"/>
      <c r="Q26" s="74"/>
      <c r="R26" s="480"/>
      <c r="S26" s="486"/>
      <c r="T26" s="488"/>
    </row>
    <row r="27" spans="1:21" s="4" customFormat="1" ht="17.25" customHeight="1">
      <c r="A27" s="429"/>
      <c r="B27" s="442" t="s">
        <v>61</v>
      </c>
      <c r="C27" s="430"/>
      <c r="D27" s="430"/>
      <c r="E27" s="430"/>
      <c r="F27" s="430"/>
      <c r="G27" s="442" t="s">
        <v>62</v>
      </c>
      <c r="H27" s="442"/>
      <c r="I27" s="430"/>
      <c r="J27" s="48"/>
      <c r="K27" s="48"/>
      <c r="L27" s="48"/>
      <c r="M27" s="48"/>
      <c r="N27" s="48"/>
      <c r="O27" s="49" t="s">
        <v>63</v>
      </c>
      <c r="P27" s="49"/>
      <c r="Q27" s="49"/>
      <c r="R27" s="50"/>
      <c r="S27" s="51"/>
      <c r="T27" s="52"/>
      <c r="U27" s="53"/>
    </row>
    <row r="28" spans="1:21" s="4" customFormat="1" ht="17.25" customHeight="1">
      <c r="A28" s="429"/>
      <c r="B28" s="429"/>
      <c r="C28" s="430"/>
      <c r="D28" s="430"/>
      <c r="E28" s="430"/>
      <c r="F28" s="430"/>
      <c r="G28" s="430"/>
      <c r="H28" s="430"/>
      <c r="I28" s="430"/>
      <c r="J28" s="429"/>
      <c r="K28" s="429"/>
      <c r="L28" s="429"/>
      <c r="M28" s="429"/>
      <c r="N28" s="429"/>
      <c r="O28" s="429"/>
      <c r="P28" s="429"/>
      <c r="Q28" s="429"/>
      <c r="R28" s="429"/>
      <c r="S28" s="444" t="s">
        <v>64</v>
      </c>
      <c r="T28" s="444"/>
      <c r="U28" s="53"/>
    </row>
    <row r="29" spans="1:21" s="4" customFormat="1" ht="17.25" customHeight="1">
      <c r="A29" s="429"/>
      <c r="B29" s="429"/>
      <c r="C29" s="430"/>
      <c r="D29" s="430"/>
      <c r="E29" s="430"/>
      <c r="F29" s="430"/>
      <c r="G29" s="430"/>
      <c r="H29" s="430"/>
      <c r="I29" s="430"/>
      <c r="J29" s="429"/>
      <c r="K29" s="429"/>
      <c r="L29" s="429"/>
      <c r="M29" s="429"/>
      <c r="N29" s="429"/>
      <c r="O29" s="429"/>
      <c r="P29" s="429"/>
      <c r="Q29" s="429"/>
      <c r="R29" s="429"/>
      <c r="S29" s="444"/>
      <c r="T29" s="444"/>
      <c r="U29" s="53"/>
    </row>
    <row r="30" spans="1:21" s="4" customFormat="1" ht="17.25" customHeight="1">
      <c r="A30" s="448" t="s">
        <v>65</v>
      </c>
      <c r="B30" s="448"/>
      <c r="C30" s="448"/>
      <c r="D30" s="54"/>
      <c r="E30" s="54"/>
      <c r="F30" s="54"/>
      <c r="G30" s="429" t="s">
        <v>545</v>
      </c>
      <c r="H30" s="429"/>
      <c r="I30" s="52"/>
      <c r="J30" s="54"/>
      <c r="K30" s="54"/>
      <c r="L30" s="54"/>
      <c r="M30" s="54"/>
      <c r="N30" s="54"/>
      <c r="O30" s="54"/>
      <c r="P30" s="54"/>
      <c r="Q30" s="54"/>
      <c r="R30" s="54"/>
      <c r="S30" s="444" t="s">
        <v>64</v>
      </c>
      <c r="T30" s="444"/>
      <c r="U30" s="53"/>
    </row>
    <row r="31" spans="1:21" s="4" customFormat="1" ht="17.25" customHeight="1">
      <c r="A31" s="449"/>
      <c r="B31" s="449"/>
      <c r="C31" s="449"/>
      <c r="D31" s="54"/>
      <c r="E31" s="54"/>
      <c r="F31" s="54"/>
      <c r="G31" s="429" t="s">
        <v>68</v>
      </c>
      <c r="H31" s="429"/>
      <c r="I31" s="52"/>
      <c r="J31" s="54"/>
      <c r="K31" s="54"/>
      <c r="L31" s="54"/>
      <c r="M31" s="54"/>
      <c r="N31" s="54"/>
      <c r="O31" s="54"/>
      <c r="P31" s="54"/>
      <c r="Q31" s="54"/>
      <c r="R31" s="54"/>
      <c r="S31" s="429"/>
      <c r="T31" s="52"/>
      <c r="U31" s="53"/>
    </row>
    <row r="32" spans="1:21" s="4" customFormat="1" ht="17.25" customHeight="1">
      <c r="A32" s="449" t="s">
        <v>67</v>
      </c>
      <c r="B32" s="449"/>
      <c r="C32" s="449"/>
      <c r="D32" s="54"/>
      <c r="E32" s="54"/>
      <c r="F32" s="54"/>
      <c r="G32" s="429"/>
      <c r="H32" s="429"/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444" t="s">
        <v>64</v>
      </c>
      <c r="T32" s="444"/>
      <c r="U32" s="53"/>
    </row>
    <row r="33" spans="1:21" s="4" customFormat="1" ht="17.25" customHeight="1">
      <c r="A33" s="445" t="s">
        <v>71</v>
      </c>
      <c r="B33" s="445"/>
      <c r="C33" s="55" t="s">
        <v>70</v>
      </c>
      <c r="D33" s="54"/>
      <c r="E33" s="54"/>
      <c r="F33" s="54"/>
      <c r="G33" s="429"/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429"/>
      <c r="T33" s="52" t="s">
        <v>68</v>
      </c>
      <c r="U33" s="53"/>
    </row>
    <row r="34" spans="1:21" s="4" customFormat="1" ht="17.25" customHeight="1">
      <c r="A34" s="445" t="s">
        <v>72</v>
      </c>
      <c r="B34" s="445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429"/>
      <c r="T34" s="56" t="s">
        <v>0</v>
      </c>
      <c r="U34" s="53"/>
    </row>
  </sheetData>
  <sheetProtection/>
  <mergeCells count="124">
    <mergeCell ref="G9:S9"/>
    <mergeCell ref="H11:H12"/>
    <mergeCell ref="I11:I12"/>
    <mergeCell ref="J11:J12"/>
    <mergeCell ref="F11:F12"/>
    <mergeCell ref="G11:G12"/>
    <mergeCell ref="A2:D2"/>
    <mergeCell ref="D5:R5"/>
    <mergeCell ref="A7:E7"/>
    <mergeCell ref="G7:S7"/>
    <mergeCell ref="A8:E8"/>
    <mergeCell ref="G8:S8"/>
    <mergeCell ref="S5:T5"/>
    <mergeCell ref="A9:E9"/>
    <mergeCell ref="A13:A14"/>
    <mergeCell ref="B13:B14"/>
    <mergeCell ref="C13:C14"/>
    <mergeCell ref="G13:G14"/>
    <mergeCell ref="A10:E10"/>
    <mergeCell ref="G10:S10"/>
    <mergeCell ref="A11:A12"/>
    <mergeCell ref="B11:B12"/>
    <mergeCell ref="D11:D12"/>
    <mergeCell ref="E11:E12"/>
    <mergeCell ref="J13:J14"/>
    <mergeCell ref="R13:R14"/>
    <mergeCell ref="S13:S14"/>
    <mergeCell ref="D13:D14"/>
    <mergeCell ref="E13:E14"/>
    <mergeCell ref="F13:F14"/>
    <mergeCell ref="H13:H14"/>
    <mergeCell ref="I13:I14"/>
    <mergeCell ref="R15:R16"/>
    <mergeCell ref="S15:S16"/>
    <mergeCell ref="T15:T16"/>
    <mergeCell ref="K11:K12"/>
    <mergeCell ref="L11:Q11"/>
    <mergeCell ref="S11:S12"/>
    <mergeCell ref="T11:T12"/>
    <mergeCell ref="T13:T14"/>
    <mergeCell ref="A15:A16"/>
    <mergeCell ref="B15:B16"/>
    <mergeCell ref="C15:C16"/>
    <mergeCell ref="D15:D16"/>
    <mergeCell ref="E15:E16"/>
    <mergeCell ref="G15:G16"/>
    <mergeCell ref="F15:F16"/>
    <mergeCell ref="H15:H16"/>
    <mergeCell ref="I15:I16"/>
    <mergeCell ref="J15:J16"/>
    <mergeCell ref="J17:J18"/>
    <mergeCell ref="D17:D18"/>
    <mergeCell ref="E17:E18"/>
    <mergeCell ref="F17:F18"/>
    <mergeCell ref="A17:A18"/>
    <mergeCell ref="B17:B18"/>
    <mergeCell ref="C17:C18"/>
    <mergeCell ref="J19:J20"/>
    <mergeCell ref="R19:R20"/>
    <mergeCell ref="S19:S20"/>
    <mergeCell ref="G17:G18"/>
    <mergeCell ref="H17:H18"/>
    <mergeCell ref="I17:I18"/>
    <mergeCell ref="R17:R18"/>
    <mergeCell ref="S17:S18"/>
    <mergeCell ref="T17:T18"/>
    <mergeCell ref="A19:A20"/>
    <mergeCell ref="B19:B20"/>
    <mergeCell ref="C19:C20"/>
    <mergeCell ref="D19:D20"/>
    <mergeCell ref="E19:E20"/>
    <mergeCell ref="F19:F20"/>
    <mergeCell ref="T19:T20"/>
    <mergeCell ref="S23:S24"/>
    <mergeCell ref="J23:J24"/>
    <mergeCell ref="R21:R22"/>
    <mergeCell ref="S21:S22"/>
    <mergeCell ref="T23:T24"/>
    <mergeCell ref="D23:D24"/>
    <mergeCell ref="E23:E24"/>
    <mergeCell ref="F23:F24"/>
    <mergeCell ref="G23:G24"/>
    <mergeCell ref="C21:C22"/>
    <mergeCell ref="G21:G22"/>
    <mergeCell ref="H21:H22"/>
    <mergeCell ref="I21:I22"/>
    <mergeCell ref="J21:J22"/>
    <mergeCell ref="R23:R24"/>
    <mergeCell ref="I25:I26"/>
    <mergeCell ref="T21:T22"/>
    <mergeCell ref="A23:A24"/>
    <mergeCell ref="B23:B24"/>
    <mergeCell ref="C23:C24"/>
    <mergeCell ref="D21:D22"/>
    <mergeCell ref="E21:E22"/>
    <mergeCell ref="F21:F22"/>
    <mergeCell ref="A21:A22"/>
    <mergeCell ref="B21:B22"/>
    <mergeCell ref="J25:J26"/>
    <mergeCell ref="R25:R26"/>
    <mergeCell ref="S25:S26"/>
    <mergeCell ref="T25:T26"/>
    <mergeCell ref="A32:C32"/>
    <mergeCell ref="S32:T32"/>
    <mergeCell ref="A25:A26"/>
    <mergeCell ref="B25:B26"/>
    <mergeCell ref="C25:C26"/>
    <mergeCell ref="D25:D26"/>
    <mergeCell ref="A34:B34"/>
    <mergeCell ref="S28:T28"/>
    <mergeCell ref="S29:T29"/>
    <mergeCell ref="A30:C30"/>
    <mergeCell ref="S30:T30"/>
    <mergeCell ref="A31:C31"/>
    <mergeCell ref="H23:H24"/>
    <mergeCell ref="I23:I24"/>
    <mergeCell ref="G19:G20"/>
    <mergeCell ref="H19:H20"/>
    <mergeCell ref="I19:I20"/>
    <mergeCell ref="A33:B33"/>
    <mergeCell ref="E25:E26"/>
    <mergeCell ref="F25:F26"/>
    <mergeCell ref="G25:G26"/>
    <mergeCell ref="H25:H26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PageLayoutView="0" workbookViewId="0" topLeftCell="A1">
      <selection activeCell="P9" sqref="P9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6.7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73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9" t="s">
        <v>74</v>
      </c>
      <c r="N5" s="469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75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77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16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334">
        <v>2</v>
      </c>
      <c r="D13" s="348" t="s">
        <v>79</v>
      </c>
      <c r="E13" s="333" t="s">
        <v>80</v>
      </c>
      <c r="F13" s="333" t="s">
        <v>81</v>
      </c>
      <c r="G13" s="333" t="s">
        <v>82</v>
      </c>
      <c r="H13" s="333" t="s">
        <v>83</v>
      </c>
      <c r="I13" s="334">
        <v>2001</v>
      </c>
      <c r="J13" s="334">
        <v>1404</v>
      </c>
      <c r="K13" s="411" t="s">
        <v>84</v>
      </c>
      <c r="L13" s="397" t="s">
        <v>85</v>
      </c>
      <c r="M13" s="398" t="s">
        <v>86</v>
      </c>
      <c r="N13" s="412"/>
    </row>
    <row r="14" spans="1:14" s="26" customFormat="1" ht="19.5" customHeight="1">
      <c r="A14" s="19">
        <v>2</v>
      </c>
      <c r="B14" s="27"/>
      <c r="C14" s="326">
        <v>3</v>
      </c>
      <c r="D14" s="348" t="s">
        <v>87</v>
      </c>
      <c r="E14" s="324" t="s">
        <v>88</v>
      </c>
      <c r="F14" s="324" t="s">
        <v>89</v>
      </c>
      <c r="G14" s="324" t="s">
        <v>90</v>
      </c>
      <c r="H14" s="324" t="s">
        <v>91</v>
      </c>
      <c r="I14" s="326">
        <v>1999</v>
      </c>
      <c r="J14" s="326">
        <v>2450</v>
      </c>
      <c r="K14" s="125" t="s">
        <v>92</v>
      </c>
      <c r="L14" s="401" t="s">
        <v>93</v>
      </c>
      <c r="M14" s="402" t="s">
        <v>94</v>
      </c>
      <c r="N14" s="99"/>
    </row>
    <row r="15" spans="1:14" s="30" customFormat="1" ht="19.5" customHeight="1">
      <c r="A15" s="19">
        <v>3</v>
      </c>
      <c r="B15" s="27"/>
      <c r="C15" s="326">
        <v>4</v>
      </c>
      <c r="D15" s="348" t="s">
        <v>95</v>
      </c>
      <c r="E15" s="324" t="s">
        <v>96</v>
      </c>
      <c r="F15" s="324" t="s">
        <v>42</v>
      </c>
      <c r="G15" s="324" t="s">
        <v>97</v>
      </c>
      <c r="H15" s="324" t="s">
        <v>36</v>
      </c>
      <c r="I15" s="326">
        <v>2000</v>
      </c>
      <c r="J15" s="326">
        <v>334</v>
      </c>
      <c r="K15" s="125" t="s">
        <v>98</v>
      </c>
      <c r="L15" s="401" t="s">
        <v>99</v>
      </c>
      <c r="M15" s="402" t="s">
        <v>100</v>
      </c>
      <c r="N15" s="99"/>
    </row>
    <row r="16" spans="1:14" s="30" customFormat="1" ht="19.5" customHeight="1">
      <c r="A16" s="19">
        <v>4</v>
      </c>
      <c r="B16" s="20"/>
      <c r="C16" s="326"/>
      <c r="D16" s="348" t="s">
        <v>101</v>
      </c>
      <c r="E16" s="324" t="s">
        <v>102</v>
      </c>
      <c r="F16" s="324" t="s">
        <v>103</v>
      </c>
      <c r="G16" s="324" t="s">
        <v>104</v>
      </c>
      <c r="H16" s="324" t="s">
        <v>105</v>
      </c>
      <c r="I16" s="326">
        <v>2000</v>
      </c>
      <c r="J16" s="326">
        <v>1164</v>
      </c>
      <c r="K16" s="334"/>
      <c r="L16" s="91"/>
      <c r="M16" s="123"/>
      <c r="N16" s="104" t="s">
        <v>106</v>
      </c>
    </row>
    <row r="17" spans="1:14" s="30" customFormat="1" ht="19.5" customHeight="1">
      <c r="A17" s="19">
        <v>5</v>
      </c>
      <c r="B17" s="20"/>
      <c r="C17" s="349">
        <v>5</v>
      </c>
      <c r="D17" s="348" t="s">
        <v>107</v>
      </c>
      <c r="E17" s="324" t="s">
        <v>108</v>
      </c>
      <c r="F17" s="324" t="s">
        <v>109</v>
      </c>
      <c r="G17" s="324" t="s">
        <v>110</v>
      </c>
      <c r="H17" s="324" t="s">
        <v>111</v>
      </c>
      <c r="I17" s="326">
        <v>1999</v>
      </c>
      <c r="J17" s="326">
        <v>280</v>
      </c>
      <c r="K17" s="326" t="s">
        <v>112</v>
      </c>
      <c r="L17" s="91" t="s">
        <v>113</v>
      </c>
      <c r="M17" s="123" t="s">
        <v>114</v>
      </c>
      <c r="N17" s="104"/>
    </row>
    <row r="18" spans="1:14" s="30" customFormat="1" ht="19.5" customHeight="1">
      <c r="A18" s="19">
        <v>6</v>
      </c>
      <c r="B18" s="20"/>
      <c r="C18" s="351"/>
      <c r="D18" s="351"/>
      <c r="E18" s="351"/>
      <c r="F18" s="351"/>
      <c r="G18" s="351"/>
      <c r="H18" s="351"/>
      <c r="I18" s="351"/>
      <c r="J18" s="351"/>
      <c r="K18" s="91"/>
      <c r="L18" s="91"/>
      <c r="M18" s="123"/>
      <c r="N18" s="104"/>
    </row>
    <row r="19" spans="1:14" ht="19.5" customHeight="1">
      <c r="A19" s="19">
        <v>7</v>
      </c>
      <c r="B19" s="20"/>
      <c r="C19" s="349"/>
      <c r="D19" s="348" t="s">
        <v>115</v>
      </c>
      <c r="E19" s="324" t="s">
        <v>42</v>
      </c>
      <c r="F19" s="324" t="s">
        <v>116</v>
      </c>
      <c r="G19" s="324" t="s">
        <v>117</v>
      </c>
      <c r="H19" s="324" t="s">
        <v>111</v>
      </c>
      <c r="I19" s="326">
        <v>2000</v>
      </c>
      <c r="J19" s="326">
        <v>2103</v>
      </c>
      <c r="K19" s="413"/>
      <c r="L19" s="91"/>
      <c r="M19" s="123"/>
      <c r="N19" s="104" t="s">
        <v>106</v>
      </c>
    </row>
    <row r="20" spans="1:14" s="26" customFormat="1" ht="19.5" customHeight="1">
      <c r="A20" s="19">
        <v>8</v>
      </c>
      <c r="B20" s="38"/>
      <c r="C20" s="349">
        <v>6</v>
      </c>
      <c r="D20" s="348" t="s">
        <v>118</v>
      </c>
      <c r="E20" s="324" t="s">
        <v>119</v>
      </c>
      <c r="F20" s="324" t="s">
        <v>120</v>
      </c>
      <c r="G20" s="324" t="s">
        <v>121</v>
      </c>
      <c r="H20" s="324" t="s">
        <v>52</v>
      </c>
      <c r="I20" s="326">
        <v>1999</v>
      </c>
      <c r="J20" s="326">
        <v>310</v>
      </c>
      <c r="K20" s="414" t="s">
        <v>122</v>
      </c>
      <c r="L20" s="91" t="s">
        <v>123</v>
      </c>
      <c r="M20" s="123" t="s">
        <v>124</v>
      </c>
      <c r="N20" s="104"/>
    </row>
    <row r="21" spans="1:14" s="26" customFormat="1" ht="19.5" customHeight="1">
      <c r="A21" s="19">
        <v>9</v>
      </c>
      <c r="B21" s="41"/>
      <c r="C21" s="349">
        <v>7</v>
      </c>
      <c r="D21" s="348" t="s">
        <v>125</v>
      </c>
      <c r="E21" s="324" t="s">
        <v>126</v>
      </c>
      <c r="F21" s="324" t="s">
        <v>127</v>
      </c>
      <c r="G21" s="324" t="s">
        <v>128</v>
      </c>
      <c r="H21" s="324" t="s">
        <v>36</v>
      </c>
      <c r="I21" s="326">
        <v>2000</v>
      </c>
      <c r="J21" s="326">
        <v>2238</v>
      </c>
      <c r="K21" s="91" t="s">
        <v>129</v>
      </c>
      <c r="L21" s="401" t="s">
        <v>130</v>
      </c>
      <c r="M21" s="402" t="s">
        <v>131</v>
      </c>
      <c r="N21" s="99"/>
    </row>
    <row r="22" spans="1:14" s="26" customFormat="1" ht="19.5" customHeight="1">
      <c r="A22" s="19">
        <v>10</v>
      </c>
      <c r="B22" s="27"/>
      <c r="C22" s="349"/>
      <c r="D22" s="348" t="s">
        <v>132</v>
      </c>
      <c r="E22" s="324" t="s">
        <v>133</v>
      </c>
      <c r="F22" s="324" t="s">
        <v>89</v>
      </c>
      <c r="G22" s="324" t="s">
        <v>134</v>
      </c>
      <c r="H22" s="324" t="s">
        <v>135</v>
      </c>
      <c r="I22" s="326">
        <v>1999</v>
      </c>
      <c r="J22" s="326">
        <v>2360</v>
      </c>
      <c r="K22" s="401"/>
      <c r="L22" s="401"/>
      <c r="M22" s="402"/>
      <c r="N22" s="104" t="s">
        <v>106</v>
      </c>
    </row>
    <row r="23" spans="1:14" s="26" customFormat="1" ht="19.5" customHeight="1">
      <c r="A23" s="19">
        <v>11</v>
      </c>
      <c r="B23" s="27"/>
      <c r="C23" s="349">
        <v>8</v>
      </c>
      <c r="D23" s="348" t="s">
        <v>136</v>
      </c>
      <c r="E23" s="324" t="s">
        <v>137</v>
      </c>
      <c r="F23" s="324" t="s">
        <v>42</v>
      </c>
      <c r="G23" s="324" t="s">
        <v>138</v>
      </c>
      <c r="H23" s="324" t="s">
        <v>139</v>
      </c>
      <c r="I23" s="326">
        <v>1999</v>
      </c>
      <c r="J23" s="326">
        <v>2620</v>
      </c>
      <c r="K23" s="401" t="s">
        <v>140</v>
      </c>
      <c r="L23" s="401" t="s">
        <v>141</v>
      </c>
      <c r="M23" s="402" t="s">
        <v>142</v>
      </c>
      <c r="N23" s="99"/>
    </row>
    <row r="24" spans="1:14" s="30" customFormat="1" ht="19.5" customHeight="1">
      <c r="A24" s="19">
        <v>12</v>
      </c>
      <c r="B24" s="20"/>
      <c r="C24" s="349"/>
      <c r="D24" s="348" t="s">
        <v>143</v>
      </c>
      <c r="E24" s="324" t="s">
        <v>144</v>
      </c>
      <c r="F24" s="324" t="s">
        <v>127</v>
      </c>
      <c r="G24" s="324" t="s">
        <v>145</v>
      </c>
      <c r="H24" s="324" t="s">
        <v>91</v>
      </c>
      <c r="I24" s="326">
        <v>1999</v>
      </c>
      <c r="J24" s="326">
        <v>2315</v>
      </c>
      <c r="K24" s="401"/>
      <c r="L24" s="91"/>
      <c r="M24" s="123"/>
      <c r="N24" s="104" t="s">
        <v>106</v>
      </c>
    </row>
    <row r="25" spans="1:14" ht="19.5" customHeight="1">
      <c r="A25" s="19">
        <v>13</v>
      </c>
      <c r="B25" s="27"/>
      <c r="C25" s="349">
        <v>1</v>
      </c>
      <c r="D25" s="348" t="s">
        <v>146</v>
      </c>
      <c r="E25" s="324" t="s">
        <v>96</v>
      </c>
      <c r="F25" s="324" t="s">
        <v>147</v>
      </c>
      <c r="G25" s="324" t="s">
        <v>148</v>
      </c>
      <c r="H25" s="324" t="s">
        <v>149</v>
      </c>
      <c r="I25" s="326">
        <v>1999</v>
      </c>
      <c r="J25" s="326">
        <v>1834</v>
      </c>
      <c r="K25" s="91" t="s">
        <v>150</v>
      </c>
      <c r="L25" s="401" t="s">
        <v>151</v>
      </c>
      <c r="M25" s="402" t="s">
        <v>152</v>
      </c>
      <c r="N25" s="99"/>
    </row>
    <row r="26" spans="1:14" ht="19.5" customHeight="1">
      <c r="A26" s="19">
        <v>14</v>
      </c>
      <c r="B26" s="20"/>
      <c r="C26" s="336"/>
      <c r="D26" s="273"/>
      <c r="E26" s="273"/>
      <c r="F26" s="273"/>
      <c r="G26" s="273"/>
      <c r="H26" s="273"/>
      <c r="I26" s="273"/>
      <c r="J26" s="273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36"/>
      <c r="D27" s="272"/>
      <c r="E27" s="272"/>
      <c r="F27" s="272"/>
      <c r="G27" s="272"/>
      <c r="H27" s="272"/>
      <c r="I27" s="272"/>
      <c r="J27" s="272"/>
      <c r="K27" s="38"/>
      <c r="L27" s="38"/>
      <c r="M27" s="42"/>
      <c r="N27" s="43"/>
    </row>
    <row r="28" spans="1:14" ht="19.5" customHeight="1">
      <c r="A28" s="19">
        <v>16</v>
      </c>
      <c r="B28" s="38"/>
      <c r="C28" s="336"/>
      <c r="D28" s="273"/>
      <c r="E28" s="273"/>
      <c r="F28" s="273"/>
      <c r="G28" s="273"/>
      <c r="H28" s="273"/>
      <c r="I28" s="273"/>
      <c r="J28" s="273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44"/>
  <sheetViews>
    <sheetView view="pageBreakPreview" zoomScale="80" zoomScaleNormal="75" zoomScaleSheetLayoutView="80" zoomScalePageLayoutView="0" workbookViewId="0" topLeftCell="C7">
      <selection activeCell="P25" sqref="P25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1" width="8.875" style="37" customWidth="1"/>
    <col min="12" max="17" width="7.125" style="37" customWidth="1"/>
    <col min="18" max="18" width="7.625" style="58" customWidth="1"/>
    <col min="19" max="19" width="7.625" style="37" customWidth="1"/>
    <col min="20" max="20" width="21.875" style="37" customWidth="1"/>
    <col min="21" max="16384" width="9.125" style="37" customWidth="1"/>
  </cols>
  <sheetData>
    <row r="1" spans="1:20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</row>
    <row r="2" spans="1:20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</row>
    <row r="3" spans="1:20" s="10" customFormat="1" ht="25.5" customHeight="1">
      <c r="A3" s="6"/>
      <c r="B3" s="6"/>
      <c r="C3" s="7"/>
      <c r="D3" s="6"/>
      <c r="E3" s="8"/>
      <c r="F3" s="8" t="s">
        <v>487</v>
      </c>
      <c r="G3" s="8"/>
      <c r="H3" s="1"/>
      <c r="I3" s="1"/>
      <c r="J3" s="1"/>
      <c r="K3" s="1"/>
      <c r="L3" s="1"/>
      <c r="M3" s="1"/>
      <c r="N3" s="1"/>
      <c r="O3" s="9"/>
      <c r="P3" s="9"/>
      <c r="Q3" s="9"/>
      <c r="R3" s="1"/>
      <c r="S3" s="269" t="s">
        <v>598</v>
      </c>
      <c r="T3" s="1"/>
    </row>
    <row r="4" spans="1:20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9"/>
      <c r="P4" s="9"/>
      <c r="Q4" s="9"/>
      <c r="R4" s="1"/>
      <c r="S4" s="431"/>
      <c r="T4" s="1"/>
    </row>
    <row r="5" spans="1:20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12"/>
      <c r="T5" s="12" t="s">
        <v>599</v>
      </c>
    </row>
    <row r="6" spans="1:20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12"/>
      <c r="T6" s="12"/>
    </row>
    <row r="7" spans="1:20" s="13" customFormat="1" ht="21" customHeight="1" thickBot="1">
      <c r="A7" s="466" t="s">
        <v>490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14" t="s">
        <v>8</v>
      </c>
    </row>
    <row r="8" spans="1:21" s="17" customFormat="1" ht="21" customHeight="1" thickBot="1">
      <c r="A8" s="459" t="s">
        <v>600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15" t="s">
        <v>601</v>
      </c>
      <c r="U8" s="16"/>
    </row>
    <row r="9" spans="1:21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15"/>
      <c r="U9" s="16"/>
    </row>
    <row r="10" spans="1:20" s="17" customFormat="1" ht="21" customHeight="1" thickBot="1">
      <c r="A10" s="459" t="s">
        <v>495</v>
      </c>
      <c r="B10" s="460"/>
      <c r="C10" s="460"/>
      <c r="D10" s="460"/>
      <c r="E10" s="460"/>
      <c r="F10" s="427"/>
      <c r="G10" s="460" t="s">
        <v>16</v>
      </c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18"/>
    </row>
    <row r="11" spans="1:20" s="4" customFormat="1" ht="15" customHeight="1">
      <c r="A11" s="461" t="s">
        <v>17</v>
      </c>
      <c r="B11" s="450" t="s">
        <v>18</v>
      </c>
      <c r="C11" s="69" t="s">
        <v>496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501"/>
      <c r="L11" s="503" t="s">
        <v>497</v>
      </c>
      <c r="M11" s="503"/>
      <c r="N11" s="503"/>
      <c r="O11" s="503"/>
      <c r="P11" s="503"/>
      <c r="Q11" s="503"/>
      <c r="R11" s="295" t="s">
        <v>498</v>
      </c>
      <c r="S11" s="504" t="s">
        <v>499</v>
      </c>
      <c r="T11" s="499" t="s">
        <v>29</v>
      </c>
    </row>
    <row r="12" spans="1:20" s="4" customFormat="1" ht="15" customHeight="1" thickBot="1">
      <c r="A12" s="462"/>
      <c r="B12" s="452"/>
      <c r="C12" s="70" t="s">
        <v>500</v>
      </c>
      <c r="D12" s="495"/>
      <c r="E12" s="495"/>
      <c r="F12" s="496"/>
      <c r="G12" s="495"/>
      <c r="H12" s="496"/>
      <c r="I12" s="497"/>
      <c r="J12" s="498"/>
      <c r="K12" s="502"/>
      <c r="L12" s="439">
        <v>1</v>
      </c>
      <c r="M12" s="439">
        <v>2</v>
      </c>
      <c r="N12" s="439">
        <v>3</v>
      </c>
      <c r="O12" s="293">
        <v>4</v>
      </c>
      <c r="P12" s="293">
        <v>5</v>
      </c>
      <c r="Q12" s="293">
        <v>6</v>
      </c>
      <c r="R12" s="294" t="s">
        <v>28</v>
      </c>
      <c r="S12" s="505"/>
      <c r="T12" s="500"/>
    </row>
    <row r="13" spans="1:20" s="26" customFormat="1" ht="21" customHeight="1">
      <c r="A13" s="475">
        <v>1</v>
      </c>
      <c r="B13" s="477"/>
      <c r="C13" s="477"/>
      <c r="D13" s="471" t="s">
        <v>602</v>
      </c>
      <c r="E13" s="510" t="s">
        <v>81</v>
      </c>
      <c r="F13" s="510" t="s">
        <v>42</v>
      </c>
      <c r="G13" s="510" t="s">
        <v>389</v>
      </c>
      <c r="H13" s="510" t="s">
        <v>36</v>
      </c>
      <c r="I13" s="510">
        <v>2000</v>
      </c>
      <c r="J13" s="510">
        <v>2254</v>
      </c>
      <c r="K13" s="71" t="s">
        <v>504</v>
      </c>
      <c r="L13" s="72">
        <v>12.09</v>
      </c>
      <c r="M13" s="72">
        <v>12.22</v>
      </c>
      <c r="N13" s="72">
        <v>12.47</v>
      </c>
      <c r="O13" s="72">
        <v>12.5</v>
      </c>
      <c r="P13" s="72">
        <v>12.22</v>
      </c>
      <c r="Q13" s="72">
        <v>12.53</v>
      </c>
      <c r="R13" s="479">
        <v>12.53</v>
      </c>
      <c r="S13" s="489" t="s">
        <v>92</v>
      </c>
      <c r="T13" s="487"/>
    </row>
    <row r="14" spans="1:20" s="26" customFormat="1" ht="21" customHeight="1" thickBot="1">
      <c r="A14" s="476"/>
      <c r="B14" s="478"/>
      <c r="C14" s="478"/>
      <c r="D14" s="472"/>
      <c r="E14" s="511"/>
      <c r="F14" s="511"/>
      <c r="G14" s="511"/>
      <c r="H14" s="511"/>
      <c r="I14" s="511"/>
      <c r="J14" s="511"/>
      <c r="K14" s="73" t="s">
        <v>506</v>
      </c>
      <c r="L14" s="407" t="s">
        <v>603</v>
      </c>
      <c r="M14" s="407" t="s">
        <v>604</v>
      </c>
      <c r="N14" s="407" t="s">
        <v>605</v>
      </c>
      <c r="O14" s="407" t="s">
        <v>605</v>
      </c>
      <c r="P14" s="407" t="s">
        <v>606</v>
      </c>
      <c r="Q14" s="407" t="s">
        <v>607</v>
      </c>
      <c r="R14" s="480"/>
      <c r="S14" s="490"/>
      <c r="T14" s="488"/>
    </row>
    <row r="15" spans="1:20" s="30" customFormat="1" ht="21" customHeight="1">
      <c r="A15" s="475">
        <v>2</v>
      </c>
      <c r="B15" s="477"/>
      <c r="C15" s="477"/>
      <c r="D15" s="471" t="s">
        <v>608</v>
      </c>
      <c r="E15" s="510" t="s">
        <v>127</v>
      </c>
      <c r="F15" s="510" t="s">
        <v>126</v>
      </c>
      <c r="G15" s="510" t="s">
        <v>552</v>
      </c>
      <c r="H15" s="510" t="s">
        <v>36</v>
      </c>
      <c r="I15" s="510">
        <v>2000</v>
      </c>
      <c r="J15" s="510">
        <v>2249</v>
      </c>
      <c r="K15" s="71" t="s">
        <v>504</v>
      </c>
      <c r="L15" s="72">
        <v>12.28</v>
      </c>
      <c r="M15" s="72">
        <v>12.62</v>
      </c>
      <c r="N15" s="72">
        <v>12.33</v>
      </c>
      <c r="O15" s="72" t="s">
        <v>512</v>
      </c>
      <c r="P15" s="72" t="s">
        <v>512</v>
      </c>
      <c r="Q15" s="72" t="s">
        <v>512</v>
      </c>
      <c r="R15" s="479">
        <v>12.62</v>
      </c>
      <c r="S15" s="485" t="s">
        <v>98</v>
      </c>
      <c r="T15" s="487"/>
    </row>
    <row r="16" spans="1:20" s="30" customFormat="1" ht="21" customHeight="1" thickBot="1">
      <c r="A16" s="476"/>
      <c r="B16" s="478"/>
      <c r="C16" s="478"/>
      <c r="D16" s="472"/>
      <c r="E16" s="511"/>
      <c r="F16" s="511"/>
      <c r="G16" s="511"/>
      <c r="H16" s="511"/>
      <c r="I16" s="511"/>
      <c r="J16" s="511"/>
      <c r="K16" s="75" t="s">
        <v>506</v>
      </c>
      <c r="L16" s="407" t="s">
        <v>609</v>
      </c>
      <c r="M16" s="407" t="s">
        <v>610</v>
      </c>
      <c r="N16" s="407" t="s">
        <v>609</v>
      </c>
      <c r="O16" s="407" t="s">
        <v>512</v>
      </c>
      <c r="P16" s="407" t="s">
        <v>512</v>
      </c>
      <c r="Q16" s="407" t="s">
        <v>512</v>
      </c>
      <c r="R16" s="480"/>
      <c r="S16" s="486"/>
      <c r="T16" s="488"/>
    </row>
    <row r="17" spans="1:20" s="30" customFormat="1" ht="21" customHeight="1">
      <c r="A17" s="475">
        <v>3</v>
      </c>
      <c r="B17" s="477"/>
      <c r="C17" s="477"/>
      <c r="D17" s="471" t="s">
        <v>611</v>
      </c>
      <c r="E17" s="510" t="s">
        <v>126</v>
      </c>
      <c r="F17" s="510" t="s">
        <v>612</v>
      </c>
      <c r="G17" s="510" t="s">
        <v>410</v>
      </c>
      <c r="H17" s="510" t="s">
        <v>139</v>
      </c>
      <c r="I17" s="510">
        <v>2000</v>
      </c>
      <c r="J17" s="510">
        <v>2139</v>
      </c>
      <c r="K17" s="76" t="s">
        <v>504</v>
      </c>
      <c r="L17" s="72" t="s">
        <v>505</v>
      </c>
      <c r="M17" s="72">
        <v>12.65</v>
      </c>
      <c r="N17" s="72">
        <v>12.93</v>
      </c>
      <c r="O17" s="72" t="s">
        <v>505</v>
      </c>
      <c r="P17" s="72" t="s">
        <v>505</v>
      </c>
      <c r="Q17" s="72">
        <v>13.02</v>
      </c>
      <c r="R17" s="479">
        <v>13.02</v>
      </c>
      <c r="S17" s="489" t="s">
        <v>129</v>
      </c>
      <c r="T17" s="491"/>
    </row>
    <row r="18" spans="1:20" s="30" customFormat="1" ht="21" customHeight="1" thickBot="1">
      <c r="A18" s="476"/>
      <c r="B18" s="478"/>
      <c r="C18" s="478"/>
      <c r="D18" s="472"/>
      <c r="E18" s="511"/>
      <c r="F18" s="511"/>
      <c r="G18" s="511"/>
      <c r="H18" s="511"/>
      <c r="I18" s="511"/>
      <c r="J18" s="511"/>
      <c r="K18" s="75" t="s">
        <v>506</v>
      </c>
      <c r="L18" s="407" t="s">
        <v>512</v>
      </c>
      <c r="M18" s="407" t="s">
        <v>605</v>
      </c>
      <c r="N18" s="407" t="s">
        <v>613</v>
      </c>
      <c r="O18" s="407" t="s">
        <v>512</v>
      </c>
      <c r="P18" s="407" t="s">
        <v>512</v>
      </c>
      <c r="Q18" s="407" t="s">
        <v>605</v>
      </c>
      <c r="R18" s="480"/>
      <c r="S18" s="490"/>
      <c r="T18" s="492"/>
    </row>
    <row r="19" spans="1:20" ht="21" customHeight="1">
      <c r="A19" s="475">
        <v>4</v>
      </c>
      <c r="B19" s="477"/>
      <c r="C19" s="477"/>
      <c r="D19" s="471" t="s">
        <v>614</v>
      </c>
      <c r="E19" s="510" t="s">
        <v>615</v>
      </c>
      <c r="F19" s="510" t="s">
        <v>116</v>
      </c>
      <c r="G19" s="510" t="s">
        <v>616</v>
      </c>
      <c r="H19" s="510" t="s">
        <v>135</v>
      </c>
      <c r="I19" s="510">
        <v>1999</v>
      </c>
      <c r="J19" s="510">
        <v>947</v>
      </c>
      <c r="K19" s="76" t="s">
        <v>504</v>
      </c>
      <c r="L19" s="72">
        <v>13.15</v>
      </c>
      <c r="M19" s="72" t="s">
        <v>505</v>
      </c>
      <c r="N19" s="72" t="s">
        <v>505</v>
      </c>
      <c r="O19" s="72">
        <v>13.25</v>
      </c>
      <c r="P19" s="72">
        <v>13.21</v>
      </c>
      <c r="Q19" s="72">
        <v>13.4</v>
      </c>
      <c r="R19" s="479">
        <v>13.4</v>
      </c>
      <c r="S19" s="489" t="s">
        <v>140</v>
      </c>
      <c r="T19" s="491"/>
    </row>
    <row r="20" spans="1:20" s="26" customFormat="1" ht="21" customHeight="1" thickBot="1">
      <c r="A20" s="476"/>
      <c r="B20" s="478"/>
      <c r="C20" s="478"/>
      <c r="D20" s="472"/>
      <c r="E20" s="511"/>
      <c r="F20" s="511"/>
      <c r="G20" s="511"/>
      <c r="H20" s="511"/>
      <c r="I20" s="511"/>
      <c r="J20" s="511"/>
      <c r="K20" s="77" t="s">
        <v>506</v>
      </c>
      <c r="L20" s="407" t="s">
        <v>607</v>
      </c>
      <c r="M20" s="407" t="s">
        <v>512</v>
      </c>
      <c r="N20" s="407" t="s">
        <v>512</v>
      </c>
      <c r="O20" s="407" t="s">
        <v>617</v>
      </c>
      <c r="P20" s="407" t="s">
        <v>603</v>
      </c>
      <c r="Q20" s="407" t="s">
        <v>618</v>
      </c>
      <c r="R20" s="480"/>
      <c r="S20" s="490"/>
      <c r="T20" s="492"/>
    </row>
    <row r="21" spans="1:20" s="26" customFormat="1" ht="21" customHeight="1">
      <c r="A21" s="475">
        <v>5</v>
      </c>
      <c r="B21" s="477"/>
      <c r="C21" s="477"/>
      <c r="D21" s="471" t="s">
        <v>619</v>
      </c>
      <c r="E21" s="510" t="s">
        <v>108</v>
      </c>
      <c r="F21" s="510" t="s">
        <v>620</v>
      </c>
      <c r="G21" s="510" t="s">
        <v>90</v>
      </c>
      <c r="H21" s="510" t="s">
        <v>91</v>
      </c>
      <c r="I21" s="510">
        <v>2000</v>
      </c>
      <c r="J21" s="510">
        <v>2352</v>
      </c>
      <c r="K21" s="76" t="s">
        <v>504</v>
      </c>
      <c r="L21" s="72">
        <v>12.4</v>
      </c>
      <c r="M21" s="72">
        <v>11.25</v>
      </c>
      <c r="N21" s="72" t="s">
        <v>505</v>
      </c>
      <c r="O21" s="72" t="s">
        <v>505</v>
      </c>
      <c r="P21" s="72" t="s">
        <v>505</v>
      </c>
      <c r="Q21" s="72" t="s">
        <v>505</v>
      </c>
      <c r="R21" s="479">
        <v>12.4</v>
      </c>
      <c r="S21" s="485" t="s">
        <v>122</v>
      </c>
      <c r="T21" s="487"/>
    </row>
    <row r="22" spans="1:20" s="26" customFormat="1" ht="21" customHeight="1" thickBot="1">
      <c r="A22" s="476"/>
      <c r="B22" s="478"/>
      <c r="C22" s="478"/>
      <c r="D22" s="472"/>
      <c r="E22" s="511"/>
      <c r="F22" s="511"/>
      <c r="G22" s="511"/>
      <c r="H22" s="511"/>
      <c r="I22" s="511"/>
      <c r="J22" s="511"/>
      <c r="K22" s="77" t="s">
        <v>506</v>
      </c>
      <c r="L22" s="407" t="s">
        <v>618</v>
      </c>
      <c r="M22" s="407" t="s">
        <v>621</v>
      </c>
      <c r="N22" s="407" t="s">
        <v>512</v>
      </c>
      <c r="O22" s="407" t="s">
        <v>512</v>
      </c>
      <c r="P22" s="407" t="s">
        <v>512</v>
      </c>
      <c r="Q22" s="407" t="s">
        <v>512</v>
      </c>
      <c r="R22" s="480"/>
      <c r="S22" s="486"/>
      <c r="T22" s="488"/>
    </row>
    <row r="23" spans="1:20" s="26" customFormat="1" ht="21" customHeight="1">
      <c r="A23" s="475">
        <v>6</v>
      </c>
      <c r="B23" s="477"/>
      <c r="C23" s="477"/>
      <c r="D23" s="510"/>
      <c r="E23" s="510"/>
      <c r="F23" s="510"/>
      <c r="G23" s="510"/>
      <c r="H23" s="510"/>
      <c r="I23" s="510"/>
      <c r="J23" s="510"/>
      <c r="K23" s="78" t="s">
        <v>504</v>
      </c>
      <c r="L23" s="72"/>
      <c r="M23" s="72"/>
      <c r="N23" s="72"/>
      <c r="O23" s="72"/>
      <c r="P23" s="72"/>
      <c r="Q23" s="72"/>
      <c r="R23" s="479"/>
      <c r="S23" s="485"/>
      <c r="T23" s="487"/>
    </row>
    <row r="24" spans="1:20" s="30" customFormat="1" ht="21" customHeight="1" thickBot="1">
      <c r="A24" s="476"/>
      <c r="B24" s="478"/>
      <c r="C24" s="478"/>
      <c r="D24" s="511"/>
      <c r="E24" s="511"/>
      <c r="F24" s="511"/>
      <c r="G24" s="511"/>
      <c r="H24" s="511"/>
      <c r="I24" s="511"/>
      <c r="J24" s="511"/>
      <c r="K24" s="77" t="s">
        <v>506</v>
      </c>
      <c r="L24" s="74"/>
      <c r="M24" s="74"/>
      <c r="N24" s="74"/>
      <c r="O24" s="74"/>
      <c r="P24" s="74"/>
      <c r="Q24" s="74"/>
      <c r="R24" s="480"/>
      <c r="S24" s="486"/>
      <c r="T24" s="488"/>
    </row>
    <row r="25" spans="1:20" ht="21" customHeight="1">
      <c r="A25" s="475">
        <v>7</v>
      </c>
      <c r="B25" s="477"/>
      <c r="C25" s="477"/>
      <c r="D25" s="514"/>
      <c r="E25" s="514"/>
      <c r="F25" s="514"/>
      <c r="G25" s="514"/>
      <c r="H25" s="514"/>
      <c r="I25" s="514"/>
      <c r="J25" s="516"/>
      <c r="K25" s="76" t="s">
        <v>504</v>
      </c>
      <c r="L25" s="72"/>
      <c r="M25" s="72"/>
      <c r="N25" s="72"/>
      <c r="O25" s="72"/>
      <c r="P25" s="72"/>
      <c r="Q25" s="72"/>
      <c r="R25" s="479"/>
      <c r="S25" s="485"/>
      <c r="T25" s="487"/>
    </row>
    <row r="26" spans="1:20" ht="21" customHeight="1" thickBot="1">
      <c r="A26" s="476"/>
      <c r="B26" s="478"/>
      <c r="C26" s="478"/>
      <c r="D26" s="515"/>
      <c r="E26" s="515"/>
      <c r="F26" s="515"/>
      <c r="G26" s="515"/>
      <c r="H26" s="515"/>
      <c r="I26" s="515"/>
      <c r="J26" s="517"/>
      <c r="K26" s="77" t="s">
        <v>506</v>
      </c>
      <c r="L26" s="74"/>
      <c r="M26" s="74"/>
      <c r="N26" s="74"/>
      <c r="O26" s="74"/>
      <c r="P26" s="74"/>
      <c r="Q26" s="74"/>
      <c r="R26" s="480"/>
      <c r="S26" s="486"/>
      <c r="T26" s="488"/>
    </row>
    <row r="27" spans="1:20" s="30" customFormat="1" ht="21" customHeight="1">
      <c r="A27" s="475">
        <v>8</v>
      </c>
      <c r="B27" s="477"/>
      <c r="C27" s="477"/>
      <c r="D27" s="514"/>
      <c r="E27" s="514"/>
      <c r="F27" s="514"/>
      <c r="G27" s="514"/>
      <c r="H27" s="514"/>
      <c r="I27" s="514"/>
      <c r="J27" s="516"/>
      <c r="K27" s="76" t="s">
        <v>504</v>
      </c>
      <c r="L27" s="72"/>
      <c r="M27" s="72"/>
      <c r="N27" s="72"/>
      <c r="O27" s="72"/>
      <c r="P27" s="72"/>
      <c r="Q27" s="72"/>
      <c r="R27" s="479"/>
      <c r="S27" s="481"/>
      <c r="T27" s="483"/>
    </row>
    <row r="28" spans="1:20" ht="21" customHeight="1" thickBot="1">
      <c r="A28" s="476"/>
      <c r="B28" s="478"/>
      <c r="C28" s="478"/>
      <c r="D28" s="515"/>
      <c r="E28" s="515"/>
      <c r="F28" s="515"/>
      <c r="G28" s="515"/>
      <c r="H28" s="515"/>
      <c r="I28" s="515"/>
      <c r="J28" s="517"/>
      <c r="K28" s="77" t="s">
        <v>506</v>
      </c>
      <c r="L28" s="74"/>
      <c r="M28" s="74"/>
      <c r="N28" s="74"/>
      <c r="O28" s="74"/>
      <c r="P28" s="74"/>
      <c r="Q28" s="74"/>
      <c r="R28" s="480"/>
      <c r="S28" s="482"/>
      <c r="T28" s="484"/>
    </row>
    <row r="29" spans="1:20" ht="21" customHeight="1">
      <c r="A29" s="475">
        <v>9</v>
      </c>
      <c r="B29" s="477"/>
      <c r="C29" s="477"/>
      <c r="D29" s="514"/>
      <c r="E29" s="514"/>
      <c r="F29" s="514"/>
      <c r="G29" s="514"/>
      <c r="H29" s="514"/>
      <c r="I29" s="514"/>
      <c r="J29" s="516"/>
      <c r="K29" s="78" t="s">
        <v>504</v>
      </c>
      <c r="L29" s="72"/>
      <c r="M29" s="72"/>
      <c r="N29" s="72"/>
      <c r="O29" s="72"/>
      <c r="P29" s="72"/>
      <c r="Q29" s="72"/>
      <c r="R29" s="479"/>
      <c r="S29" s="481"/>
      <c r="T29" s="483"/>
    </row>
    <row r="30" spans="1:20" ht="21" customHeight="1" thickBot="1">
      <c r="A30" s="476"/>
      <c r="B30" s="478"/>
      <c r="C30" s="478"/>
      <c r="D30" s="515"/>
      <c r="E30" s="515"/>
      <c r="F30" s="515"/>
      <c r="G30" s="515"/>
      <c r="H30" s="515"/>
      <c r="I30" s="515"/>
      <c r="J30" s="517"/>
      <c r="K30" s="75" t="s">
        <v>506</v>
      </c>
      <c r="L30" s="74"/>
      <c r="M30" s="74"/>
      <c r="N30" s="74"/>
      <c r="O30" s="74"/>
      <c r="P30" s="74"/>
      <c r="Q30" s="74"/>
      <c r="R30" s="480"/>
      <c r="S30" s="482"/>
      <c r="T30" s="484"/>
    </row>
    <row r="31" spans="1:20" ht="21" customHeight="1">
      <c r="A31" s="475">
        <v>10</v>
      </c>
      <c r="B31" s="477"/>
      <c r="C31" s="477"/>
      <c r="D31" s="514"/>
      <c r="E31" s="514"/>
      <c r="F31" s="514"/>
      <c r="G31" s="514"/>
      <c r="H31" s="514"/>
      <c r="I31" s="514"/>
      <c r="J31" s="516"/>
      <c r="K31" s="76" t="s">
        <v>504</v>
      </c>
      <c r="L31" s="72"/>
      <c r="M31" s="72"/>
      <c r="N31" s="72"/>
      <c r="O31" s="72"/>
      <c r="P31" s="72"/>
      <c r="Q31" s="72"/>
      <c r="R31" s="479"/>
      <c r="S31" s="485"/>
      <c r="T31" s="487"/>
    </row>
    <row r="32" spans="1:20" ht="21" customHeight="1" thickBot="1">
      <c r="A32" s="476"/>
      <c r="B32" s="478"/>
      <c r="C32" s="478"/>
      <c r="D32" s="515"/>
      <c r="E32" s="515"/>
      <c r="F32" s="515"/>
      <c r="G32" s="515"/>
      <c r="H32" s="515"/>
      <c r="I32" s="515"/>
      <c r="J32" s="517"/>
      <c r="K32" s="77" t="s">
        <v>506</v>
      </c>
      <c r="L32" s="74"/>
      <c r="M32" s="74"/>
      <c r="N32" s="74"/>
      <c r="O32" s="74"/>
      <c r="P32" s="74"/>
      <c r="Q32" s="74"/>
      <c r="R32" s="480"/>
      <c r="S32" s="486"/>
      <c r="T32" s="488"/>
    </row>
    <row r="33" spans="1:20" s="30" customFormat="1" ht="21" customHeight="1">
      <c r="A33" s="475">
        <v>11</v>
      </c>
      <c r="B33" s="477"/>
      <c r="C33" s="477"/>
      <c r="D33" s="514"/>
      <c r="E33" s="514"/>
      <c r="F33" s="514"/>
      <c r="G33" s="514"/>
      <c r="H33" s="514"/>
      <c r="I33" s="514"/>
      <c r="J33" s="516"/>
      <c r="K33" s="76" t="s">
        <v>504</v>
      </c>
      <c r="L33" s="72"/>
      <c r="M33" s="72"/>
      <c r="N33" s="72"/>
      <c r="O33" s="72"/>
      <c r="P33" s="72"/>
      <c r="Q33" s="72"/>
      <c r="R33" s="479"/>
      <c r="S33" s="481"/>
      <c r="T33" s="483"/>
    </row>
    <row r="34" spans="1:20" ht="21" customHeight="1" thickBot="1">
      <c r="A34" s="476"/>
      <c r="B34" s="478"/>
      <c r="C34" s="478"/>
      <c r="D34" s="515"/>
      <c r="E34" s="515"/>
      <c r="F34" s="515"/>
      <c r="G34" s="515"/>
      <c r="H34" s="515"/>
      <c r="I34" s="515"/>
      <c r="J34" s="517"/>
      <c r="K34" s="77" t="s">
        <v>506</v>
      </c>
      <c r="L34" s="74"/>
      <c r="M34" s="74"/>
      <c r="N34" s="74"/>
      <c r="O34" s="74"/>
      <c r="P34" s="74"/>
      <c r="Q34" s="74"/>
      <c r="R34" s="480"/>
      <c r="S34" s="482"/>
      <c r="T34" s="484"/>
    </row>
    <row r="35" spans="1:20" ht="21" customHeight="1">
      <c r="A35" s="475">
        <v>12</v>
      </c>
      <c r="B35" s="477"/>
      <c r="C35" s="477"/>
      <c r="D35" s="514"/>
      <c r="E35" s="514"/>
      <c r="F35" s="514"/>
      <c r="G35" s="514"/>
      <c r="H35" s="514"/>
      <c r="I35" s="514"/>
      <c r="J35" s="516"/>
      <c r="K35" s="78" t="s">
        <v>504</v>
      </c>
      <c r="L35" s="72"/>
      <c r="M35" s="72"/>
      <c r="N35" s="72"/>
      <c r="O35" s="72"/>
      <c r="P35" s="72"/>
      <c r="Q35" s="72"/>
      <c r="R35" s="479"/>
      <c r="S35" s="481"/>
      <c r="T35" s="483"/>
    </row>
    <row r="36" spans="1:20" ht="21" customHeight="1" thickBot="1">
      <c r="A36" s="476"/>
      <c r="B36" s="478"/>
      <c r="C36" s="478"/>
      <c r="D36" s="515"/>
      <c r="E36" s="515"/>
      <c r="F36" s="515"/>
      <c r="G36" s="515"/>
      <c r="H36" s="515"/>
      <c r="I36" s="515"/>
      <c r="J36" s="517"/>
      <c r="K36" s="47" t="s">
        <v>506</v>
      </c>
      <c r="L36" s="74"/>
      <c r="M36" s="74"/>
      <c r="N36" s="74"/>
      <c r="O36" s="74"/>
      <c r="P36" s="74"/>
      <c r="Q36" s="74"/>
      <c r="R36" s="480"/>
      <c r="S36" s="482"/>
      <c r="T36" s="484"/>
    </row>
    <row r="37" spans="1:21" s="4" customFormat="1" ht="17.25" customHeight="1">
      <c r="A37" s="429"/>
      <c r="B37" s="442" t="s">
        <v>61</v>
      </c>
      <c r="C37" s="430"/>
      <c r="D37" s="430"/>
      <c r="E37" s="430"/>
      <c r="F37" s="430"/>
      <c r="G37" s="442" t="s">
        <v>62</v>
      </c>
      <c r="H37" s="442"/>
      <c r="I37" s="430"/>
      <c r="J37" s="48"/>
      <c r="K37" s="48"/>
      <c r="L37" s="48"/>
      <c r="M37" s="48"/>
      <c r="N37" s="48"/>
      <c r="O37" s="49" t="s">
        <v>63</v>
      </c>
      <c r="P37" s="49"/>
      <c r="Q37" s="49"/>
      <c r="R37" s="50"/>
      <c r="S37" s="51"/>
      <c r="T37" s="52"/>
      <c r="U37" s="53"/>
    </row>
    <row r="38" spans="1:21" s="4" customFormat="1" ht="17.25" customHeight="1">
      <c r="A38" s="429"/>
      <c r="B38" s="429"/>
      <c r="C38" s="430"/>
      <c r="D38" s="430"/>
      <c r="E38" s="430"/>
      <c r="F38" s="430"/>
      <c r="G38" s="430"/>
      <c r="H38" s="430"/>
      <c r="I38" s="430"/>
      <c r="J38" s="429"/>
      <c r="K38" s="429"/>
      <c r="L38" s="429"/>
      <c r="M38" s="429"/>
      <c r="N38" s="429"/>
      <c r="O38" s="429"/>
      <c r="P38" s="429"/>
      <c r="Q38" s="429"/>
      <c r="R38" s="429"/>
      <c r="S38" s="444" t="s">
        <v>64</v>
      </c>
      <c r="T38" s="444"/>
      <c r="U38" s="53"/>
    </row>
    <row r="39" spans="1:21" s="4" customFormat="1" ht="17.25" customHeight="1">
      <c r="A39" s="429"/>
      <c r="B39" s="429"/>
      <c r="C39" s="430"/>
      <c r="D39" s="430"/>
      <c r="E39" s="430"/>
      <c r="F39" s="430"/>
      <c r="G39" s="430"/>
      <c r="H39" s="430"/>
      <c r="I39" s="430"/>
      <c r="J39" s="429"/>
      <c r="K39" s="429"/>
      <c r="L39" s="429"/>
      <c r="M39" s="429"/>
      <c r="N39" s="429"/>
      <c r="O39" s="429"/>
      <c r="P39" s="429"/>
      <c r="Q39" s="429"/>
      <c r="R39" s="429"/>
      <c r="S39" s="444"/>
      <c r="T39" s="444"/>
      <c r="U39" s="53"/>
    </row>
    <row r="40" spans="1:21" s="4" customFormat="1" ht="17.25" customHeight="1">
      <c r="A40" s="448" t="s">
        <v>65</v>
      </c>
      <c r="B40" s="448"/>
      <c r="C40" s="448"/>
      <c r="D40" s="54"/>
      <c r="E40" s="54"/>
      <c r="F40" s="54"/>
      <c r="G40" s="429" t="s">
        <v>545</v>
      </c>
      <c r="H40" s="429"/>
      <c r="I40" s="52"/>
      <c r="J40" s="54"/>
      <c r="K40" s="54"/>
      <c r="L40" s="54"/>
      <c r="M40" s="54"/>
      <c r="N40" s="54"/>
      <c r="O40" s="54"/>
      <c r="P40" s="54"/>
      <c r="Q40" s="54"/>
      <c r="R40" s="54"/>
      <c r="S40" s="444" t="s">
        <v>64</v>
      </c>
      <c r="T40" s="444"/>
      <c r="U40" s="53"/>
    </row>
    <row r="41" spans="1:21" s="4" customFormat="1" ht="17.25" customHeight="1">
      <c r="A41" s="449"/>
      <c r="B41" s="449"/>
      <c r="C41" s="449"/>
      <c r="D41" s="54"/>
      <c r="E41" s="54"/>
      <c r="F41" s="54"/>
      <c r="G41" s="429" t="s">
        <v>68</v>
      </c>
      <c r="H41" s="429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429"/>
      <c r="T41" s="52"/>
      <c r="U41" s="53"/>
    </row>
    <row r="42" spans="1:21" s="4" customFormat="1" ht="17.25" customHeight="1">
      <c r="A42" s="449" t="s">
        <v>67</v>
      </c>
      <c r="B42" s="449"/>
      <c r="C42" s="449"/>
      <c r="D42" s="54"/>
      <c r="E42" s="54"/>
      <c r="F42" s="54"/>
      <c r="G42" s="429"/>
      <c r="H42" s="429"/>
      <c r="I42" s="52"/>
      <c r="J42" s="54"/>
      <c r="K42" s="54"/>
      <c r="L42" s="54"/>
      <c r="M42" s="54"/>
      <c r="N42" s="54"/>
      <c r="O42" s="54"/>
      <c r="P42" s="54"/>
      <c r="Q42" s="54"/>
      <c r="R42" s="54"/>
      <c r="S42" s="444" t="s">
        <v>64</v>
      </c>
      <c r="T42" s="444"/>
      <c r="U42" s="53"/>
    </row>
    <row r="43" spans="1:21" s="4" customFormat="1" ht="17.25" customHeight="1">
      <c r="A43" s="445" t="s">
        <v>71</v>
      </c>
      <c r="B43" s="445"/>
      <c r="C43" s="55" t="s">
        <v>70</v>
      </c>
      <c r="D43" s="54"/>
      <c r="E43" s="54"/>
      <c r="F43" s="54"/>
      <c r="G43" s="429"/>
      <c r="H43" s="429"/>
      <c r="I43" s="52"/>
      <c r="J43" s="54"/>
      <c r="K43" s="54"/>
      <c r="L43" s="54"/>
      <c r="M43" s="54"/>
      <c r="N43" s="54"/>
      <c r="O43" s="54"/>
      <c r="P43" s="54"/>
      <c r="Q43" s="54"/>
      <c r="R43" s="54"/>
      <c r="S43" s="429"/>
      <c r="T43" s="52" t="s">
        <v>68</v>
      </c>
      <c r="U43" s="53"/>
    </row>
    <row r="44" spans="1:21" s="4" customFormat="1" ht="17.25" customHeight="1">
      <c r="A44" s="445" t="s">
        <v>72</v>
      </c>
      <c r="B44" s="445"/>
      <c r="C44" s="55" t="s">
        <v>70</v>
      </c>
      <c r="D44" s="54"/>
      <c r="E44" s="54"/>
      <c r="F44" s="54"/>
      <c r="G44" s="429"/>
      <c r="H44" s="429"/>
      <c r="I44" s="52"/>
      <c r="J44" s="54"/>
      <c r="K44" s="54"/>
      <c r="L44" s="54"/>
      <c r="M44" s="54"/>
      <c r="N44" s="54"/>
      <c r="O44" s="54"/>
      <c r="P44" s="54"/>
      <c r="Q44" s="54"/>
      <c r="R44" s="54"/>
      <c r="S44" s="429"/>
      <c r="T44" s="56" t="s">
        <v>0</v>
      </c>
      <c r="U44" s="53"/>
    </row>
  </sheetData>
  <sheetProtection/>
  <mergeCells count="188">
    <mergeCell ref="E11:E12"/>
    <mergeCell ref="G10:S10"/>
    <mergeCell ref="F11:F12"/>
    <mergeCell ref="G11:G12"/>
    <mergeCell ref="T13:T14"/>
    <mergeCell ref="H11:H12"/>
    <mergeCell ref="I11:I12"/>
    <mergeCell ref="J11:J12"/>
    <mergeCell ref="T11:T12"/>
    <mergeCell ref="H13:H14"/>
    <mergeCell ref="I13:I14"/>
    <mergeCell ref="J13:J14"/>
    <mergeCell ref="K11:K12"/>
    <mergeCell ref="L11:Q11"/>
    <mergeCell ref="G8:S8"/>
    <mergeCell ref="A9:E9"/>
    <mergeCell ref="A13:A14"/>
    <mergeCell ref="B13:B14"/>
    <mergeCell ref="C13:C14"/>
    <mergeCell ref="R13:R14"/>
    <mergeCell ref="D13:D14"/>
    <mergeCell ref="E13:E14"/>
    <mergeCell ref="F13:F14"/>
    <mergeCell ref="G13:G14"/>
    <mergeCell ref="C15:C16"/>
    <mergeCell ref="A11:A12"/>
    <mergeCell ref="B11:B12"/>
    <mergeCell ref="D11:D12"/>
    <mergeCell ref="G9:S9"/>
    <mergeCell ref="S13:S14"/>
    <mergeCell ref="R15:R16"/>
    <mergeCell ref="S15:S16"/>
    <mergeCell ref="A10:E10"/>
    <mergeCell ref="S11:S12"/>
    <mergeCell ref="J15:J16"/>
    <mergeCell ref="F17:F18"/>
    <mergeCell ref="G17:G18"/>
    <mergeCell ref="H17:H18"/>
    <mergeCell ref="A2:D2"/>
    <mergeCell ref="D5:R5"/>
    <mergeCell ref="A7:E7"/>
    <mergeCell ref="G7:S7"/>
    <mergeCell ref="A8:E8"/>
    <mergeCell ref="B15:B16"/>
    <mergeCell ref="D15:D16"/>
    <mergeCell ref="E15:E16"/>
    <mergeCell ref="I17:I18"/>
    <mergeCell ref="D17:D18"/>
    <mergeCell ref="E17:E18"/>
    <mergeCell ref="J17:J18"/>
    <mergeCell ref="F15:F16"/>
    <mergeCell ref="G15:G16"/>
    <mergeCell ref="H15:H16"/>
    <mergeCell ref="I15:I16"/>
    <mergeCell ref="J19:J20"/>
    <mergeCell ref="I19:I20"/>
    <mergeCell ref="T15:T16"/>
    <mergeCell ref="A17:A18"/>
    <mergeCell ref="B17:B18"/>
    <mergeCell ref="C17:C18"/>
    <mergeCell ref="R17:R18"/>
    <mergeCell ref="S17:S18"/>
    <mergeCell ref="T17:T18"/>
    <mergeCell ref="A15:A16"/>
    <mergeCell ref="A19:A20"/>
    <mergeCell ref="B19:B20"/>
    <mergeCell ref="C19:C20"/>
    <mergeCell ref="R19:R20"/>
    <mergeCell ref="S19:S20"/>
    <mergeCell ref="T19:T20"/>
    <mergeCell ref="D19:D20"/>
    <mergeCell ref="E19:E20"/>
    <mergeCell ref="F19:F20"/>
    <mergeCell ref="G19:G20"/>
    <mergeCell ref="J21:J22"/>
    <mergeCell ref="D23:D24"/>
    <mergeCell ref="E23:E24"/>
    <mergeCell ref="F23:F24"/>
    <mergeCell ref="G23:G24"/>
    <mergeCell ref="H23:H24"/>
    <mergeCell ref="I23:I24"/>
    <mergeCell ref="J23:J24"/>
    <mergeCell ref="A21:A22"/>
    <mergeCell ref="B21:B22"/>
    <mergeCell ref="C21:C22"/>
    <mergeCell ref="R21:R22"/>
    <mergeCell ref="S21:S22"/>
    <mergeCell ref="T21:T22"/>
    <mergeCell ref="H21:H22"/>
    <mergeCell ref="I21:I22"/>
    <mergeCell ref="D21:D22"/>
    <mergeCell ref="E21:E22"/>
    <mergeCell ref="T27:T28"/>
    <mergeCell ref="J27:J28"/>
    <mergeCell ref="A23:A24"/>
    <mergeCell ref="B23:B24"/>
    <mergeCell ref="C23:C24"/>
    <mergeCell ref="R23:R24"/>
    <mergeCell ref="S23:S24"/>
    <mergeCell ref="T23:T24"/>
    <mergeCell ref="S25:S26"/>
    <mergeCell ref="A25:A26"/>
    <mergeCell ref="B25:B26"/>
    <mergeCell ref="C25:C26"/>
    <mergeCell ref="D25:D26"/>
    <mergeCell ref="E25:E26"/>
    <mergeCell ref="F25:F26"/>
    <mergeCell ref="I27:I28"/>
    <mergeCell ref="G25:G26"/>
    <mergeCell ref="H25:H26"/>
    <mergeCell ref="I25:I26"/>
    <mergeCell ref="J25:J26"/>
    <mergeCell ref="R25:R26"/>
    <mergeCell ref="R29:R30"/>
    <mergeCell ref="T25:T26"/>
    <mergeCell ref="A27:A28"/>
    <mergeCell ref="B27:B28"/>
    <mergeCell ref="C27:C28"/>
    <mergeCell ref="D27:D28"/>
    <mergeCell ref="E27:E28"/>
    <mergeCell ref="F27:F28"/>
    <mergeCell ref="G27:G28"/>
    <mergeCell ref="H27:H28"/>
    <mergeCell ref="C29:C30"/>
    <mergeCell ref="D29:D30"/>
    <mergeCell ref="E29:E30"/>
    <mergeCell ref="F29:F30"/>
    <mergeCell ref="I29:I30"/>
    <mergeCell ref="J29:J30"/>
    <mergeCell ref="T29:T30"/>
    <mergeCell ref="A31:A32"/>
    <mergeCell ref="B31:B32"/>
    <mergeCell ref="C31:C32"/>
    <mergeCell ref="D31:D32"/>
    <mergeCell ref="E31:E32"/>
    <mergeCell ref="J31:J32"/>
    <mergeCell ref="R31:R32"/>
    <mergeCell ref="S31:S32"/>
    <mergeCell ref="S29:S30"/>
    <mergeCell ref="R27:R28"/>
    <mergeCell ref="S27:S28"/>
    <mergeCell ref="A33:A34"/>
    <mergeCell ref="B33:B34"/>
    <mergeCell ref="C33:C34"/>
    <mergeCell ref="D33:D34"/>
    <mergeCell ref="E33:E34"/>
    <mergeCell ref="F31:F32"/>
    <mergeCell ref="G33:G34"/>
    <mergeCell ref="A29:A30"/>
    <mergeCell ref="I35:I36"/>
    <mergeCell ref="H33:H34"/>
    <mergeCell ref="I33:I34"/>
    <mergeCell ref="J33:J34"/>
    <mergeCell ref="R33:R34"/>
    <mergeCell ref="T31:T32"/>
    <mergeCell ref="H31:H32"/>
    <mergeCell ref="I31:I32"/>
    <mergeCell ref="S33:S34"/>
    <mergeCell ref="S42:T42"/>
    <mergeCell ref="A43:B43"/>
    <mergeCell ref="T33:T34"/>
    <mergeCell ref="A35:A36"/>
    <mergeCell ref="B35:B36"/>
    <mergeCell ref="C35:C36"/>
    <mergeCell ref="D35:D36"/>
    <mergeCell ref="E35:E36"/>
    <mergeCell ref="F35:F36"/>
    <mergeCell ref="G35:G36"/>
    <mergeCell ref="T35:T36"/>
    <mergeCell ref="S38:T38"/>
    <mergeCell ref="S39:T39"/>
    <mergeCell ref="A40:C40"/>
    <mergeCell ref="S40:T40"/>
    <mergeCell ref="A41:C41"/>
    <mergeCell ref="J35:J36"/>
    <mergeCell ref="R35:R36"/>
    <mergeCell ref="S35:S36"/>
    <mergeCell ref="H35:H36"/>
    <mergeCell ref="F21:F22"/>
    <mergeCell ref="G21:G22"/>
    <mergeCell ref="H19:H20"/>
    <mergeCell ref="A44:B44"/>
    <mergeCell ref="A42:C42"/>
    <mergeCell ref="F33:F34"/>
    <mergeCell ref="G29:G30"/>
    <mergeCell ref="H29:H30"/>
    <mergeCell ref="G31:G32"/>
    <mergeCell ref="B29:B30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AX37"/>
  <sheetViews>
    <sheetView zoomScale="60" zoomScaleNormal="60" zoomScalePageLayoutView="0" workbookViewId="0" topLeftCell="A1">
      <selection activeCell="AV14" sqref="AV14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8.003906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623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624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626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627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01" t="s">
        <v>26</v>
      </c>
      <c r="K10" s="518">
        <v>1.31</v>
      </c>
      <c r="L10" s="519"/>
      <c r="M10" s="520"/>
      <c r="N10" s="518">
        <v>1.36</v>
      </c>
      <c r="O10" s="519"/>
      <c r="P10" s="520"/>
      <c r="Q10" s="518">
        <v>1.41</v>
      </c>
      <c r="R10" s="519"/>
      <c r="S10" s="520"/>
      <c r="T10" s="518">
        <v>1.46</v>
      </c>
      <c r="U10" s="519"/>
      <c r="V10" s="520"/>
      <c r="W10" s="518">
        <v>1.49</v>
      </c>
      <c r="X10" s="519"/>
      <c r="Y10" s="520"/>
      <c r="Z10" s="518">
        <v>1.52</v>
      </c>
      <c r="AA10" s="519"/>
      <c r="AB10" s="520"/>
      <c r="AC10" s="518">
        <v>1.55</v>
      </c>
      <c r="AD10" s="519"/>
      <c r="AE10" s="520"/>
      <c r="AF10" s="518">
        <v>1.58</v>
      </c>
      <c r="AG10" s="519"/>
      <c r="AH10" s="520"/>
      <c r="AI10" s="518">
        <v>1.61</v>
      </c>
      <c r="AJ10" s="519"/>
      <c r="AK10" s="520"/>
      <c r="AL10" s="518">
        <v>1.64</v>
      </c>
      <c r="AM10" s="519"/>
      <c r="AN10" s="520"/>
      <c r="AO10" s="518">
        <v>1.67</v>
      </c>
      <c r="AP10" s="519"/>
      <c r="AQ10" s="520"/>
      <c r="AR10" s="518">
        <v>1.7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498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437" t="s">
        <v>629</v>
      </c>
      <c r="E12" s="438" t="s">
        <v>630</v>
      </c>
      <c r="F12" s="438" t="s">
        <v>551</v>
      </c>
      <c r="G12" s="438" t="s">
        <v>206</v>
      </c>
      <c r="H12" s="438" t="s">
        <v>36</v>
      </c>
      <c r="I12" s="325">
        <v>2000</v>
      </c>
      <c r="J12" s="325">
        <v>2092</v>
      </c>
      <c r="K12" s="86"/>
      <c r="L12" s="72"/>
      <c r="M12" s="87"/>
      <c r="N12" s="86"/>
      <c r="O12" s="72"/>
      <c r="P12" s="87"/>
      <c r="Q12" s="86"/>
      <c r="R12" s="72"/>
      <c r="S12" s="87"/>
      <c r="T12" s="86"/>
      <c r="U12" s="72"/>
      <c r="V12" s="87"/>
      <c r="W12" s="86"/>
      <c r="X12" s="72"/>
      <c r="Y12" s="87"/>
      <c r="Z12" s="86"/>
      <c r="AA12" s="72"/>
      <c r="AB12" s="87"/>
      <c r="AC12" s="86"/>
      <c r="AD12" s="72"/>
      <c r="AE12" s="87"/>
      <c r="AF12" s="86" t="s">
        <v>631</v>
      </c>
      <c r="AG12" s="72"/>
      <c r="AH12" s="87"/>
      <c r="AI12" s="86" t="s">
        <v>631</v>
      </c>
      <c r="AJ12" s="72"/>
      <c r="AK12" s="87"/>
      <c r="AL12" s="86" t="s">
        <v>631</v>
      </c>
      <c r="AM12" s="72"/>
      <c r="AN12" s="87"/>
      <c r="AO12" s="86" t="s">
        <v>632</v>
      </c>
      <c r="AP12" s="72" t="s">
        <v>631</v>
      </c>
      <c r="AQ12" s="87" t="s">
        <v>512</v>
      </c>
      <c r="AR12" s="86" t="s">
        <v>631</v>
      </c>
      <c r="AS12" s="72" t="s">
        <v>512</v>
      </c>
      <c r="AT12" s="87" t="s">
        <v>512</v>
      </c>
      <c r="AU12" s="88"/>
      <c r="AV12" s="89"/>
      <c r="AW12" s="90"/>
    </row>
    <row r="13" spans="1:49" s="26" customFormat="1" ht="42" customHeight="1">
      <c r="A13" s="19">
        <v>2</v>
      </c>
      <c r="B13" s="91"/>
      <c r="C13" s="91"/>
      <c r="D13" s="342" t="s">
        <v>633</v>
      </c>
      <c r="E13" s="324" t="s">
        <v>634</v>
      </c>
      <c r="F13" s="324" t="s">
        <v>180</v>
      </c>
      <c r="G13" s="324" t="s">
        <v>516</v>
      </c>
      <c r="H13" s="324" t="s">
        <v>44</v>
      </c>
      <c r="I13" s="326">
        <v>2001</v>
      </c>
      <c r="J13" s="327">
        <v>6377</v>
      </c>
      <c r="K13" s="277"/>
      <c r="L13" s="95"/>
      <c r="M13" s="96"/>
      <c r="N13" s="94"/>
      <c r="O13" s="95"/>
      <c r="P13" s="96"/>
      <c r="Q13" s="94"/>
      <c r="R13" s="95"/>
      <c r="S13" s="96"/>
      <c r="T13" s="94"/>
      <c r="U13" s="95"/>
      <c r="V13" s="96"/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 t="s">
        <v>631</v>
      </c>
      <c r="AJ13" s="95"/>
      <c r="AK13" s="96"/>
      <c r="AL13" s="94" t="s">
        <v>631</v>
      </c>
      <c r="AM13" s="95"/>
      <c r="AN13" s="96"/>
      <c r="AO13" s="94" t="s">
        <v>631</v>
      </c>
      <c r="AP13" s="95"/>
      <c r="AQ13" s="96"/>
      <c r="AR13" s="94" t="s">
        <v>631</v>
      </c>
      <c r="AS13" s="95" t="s">
        <v>512</v>
      </c>
      <c r="AT13" s="96" t="s">
        <v>512</v>
      </c>
      <c r="AU13" s="97"/>
      <c r="AV13" s="98"/>
      <c r="AW13" s="99"/>
    </row>
    <row r="14" spans="1:49" s="30" customFormat="1" ht="42" customHeight="1">
      <c r="A14" s="19">
        <v>3</v>
      </c>
      <c r="B14" s="91"/>
      <c r="C14" s="91"/>
      <c r="D14" s="342" t="s">
        <v>635</v>
      </c>
      <c r="E14" s="324" t="s">
        <v>636</v>
      </c>
      <c r="F14" s="324" t="s">
        <v>637</v>
      </c>
      <c r="G14" s="324" t="s">
        <v>638</v>
      </c>
      <c r="H14" s="324" t="s">
        <v>226</v>
      </c>
      <c r="I14" s="326">
        <v>2001</v>
      </c>
      <c r="J14" s="327">
        <v>3582</v>
      </c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 t="s">
        <v>631</v>
      </c>
      <c r="X14" s="100"/>
      <c r="Y14" s="101"/>
      <c r="Z14" s="94"/>
      <c r="AA14" s="100"/>
      <c r="AB14" s="101"/>
      <c r="AC14" s="94" t="s">
        <v>631</v>
      </c>
      <c r="AD14" s="100"/>
      <c r="AE14" s="101"/>
      <c r="AF14" s="94" t="s">
        <v>631</v>
      </c>
      <c r="AG14" s="100"/>
      <c r="AH14" s="101"/>
      <c r="AI14" s="94" t="s">
        <v>631</v>
      </c>
      <c r="AJ14" s="100"/>
      <c r="AK14" s="101"/>
      <c r="AL14" s="94" t="s">
        <v>632</v>
      </c>
      <c r="AM14" s="100" t="s">
        <v>632</v>
      </c>
      <c r="AN14" s="101" t="s">
        <v>631</v>
      </c>
      <c r="AO14" s="94" t="s">
        <v>632</v>
      </c>
      <c r="AP14" s="100" t="s">
        <v>632</v>
      </c>
      <c r="AQ14" s="101" t="s">
        <v>632</v>
      </c>
      <c r="AR14" s="94" t="s">
        <v>512</v>
      </c>
      <c r="AS14" s="100" t="s">
        <v>512</v>
      </c>
      <c r="AT14" s="101" t="s">
        <v>512</v>
      </c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AX37"/>
  <sheetViews>
    <sheetView zoomScale="60" zoomScaleNormal="60" zoomScalePageLayoutView="0" workbookViewId="0" topLeftCell="A1">
      <selection activeCell="AY21" sqref="AY21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8.003906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623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624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626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627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01" t="s">
        <v>26</v>
      </c>
      <c r="K10" s="518">
        <v>1.72</v>
      </c>
      <c r="L10" s="519"/>
      <c r="M10" s="520"/>
      <c r="N10" s="518">
        <v>1.74</v>
      </c>
      <c r="O10" s="519"/>
      <c r="P10" s="520"/>
      <c r="Q10" s="518">
        <v>1.76</v>
      </c>
      <c r="R10" s="519"/>
      <c r="S10" s="520"/>
      <c r="T10" s="518">
        <v>1.78</v>
      </c>
      <c r="U10" s="519"/>
      <c r="V10" s="520"/>
      <c r="W10" s="518">
        <v>1.81</v>
      </c>
      <c r="X10" s="519"/>
      <c r="Y10" s="520"/>
      <c r="Z10" s="518">
        <v>1.82</v>
      </c>
      <c r="AA10" s="519"/>
      <c r="AB10" s="520"/>
      <c r="AC10" s="518">
        <v>1.84</v>
      </c>
      <c r="AD10" s="519"/>
      <c r="AE10" s="520"/>
      <c r="AF10" s="518">
        <v>1.86</v>
      </c>
      <c r="AG10" s="519"/>
      <c r="AH10" s="520"/>
      <c r="AI10" s="518">
        <v>1.88</v>
      </c>
      <c r="AJ10" s="519"/>
      <c r="AK10" s="520"/>
      <c r="AL10" s="518">
        <v>1.9</v>
      </c>
      <c r="AM10" s="519"/>
      <c r="AN10" s="520"/>
      <c r="AO10" s="518">
        <v>1.92</v>
      </c>
      <c r="AP10" s="519"/>
      <c r="AQ10" s="520"/>
      <c r="AR10" s="518">
        <v>1.94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498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437" t="s">
        <v>629</v>
      </c>
      <c r="E12" s="438" t="s">
        <v>630</v>
      </c>
      <c r="F12" s="438" t="s">
        <v>551</v>
      </c>
      <c r="G12" s="438" t="s">
        <v>206</v>
      </c>
      <c r="H12" s="438" t="s">
        <v>36</v>
      </c>
      <c r="I12" s="325">
        <v>2000</v>
      </c>
      <c r="J12" s="325">
        <v>2092</v>
      </c>
      <c r="K12" s="86"/>
      <c r="L12" s="72"/>
      <c r="M12" s="87"/>
      <c r="N12" s="86" t="s">
        <v>632</v>
      </c>
      <c r="O12" s="72" t="s">
        <v>632</v>
      </c>
      <c r="P12" s="87" t="s">
        <v>632</v>
      </c>
      <c r="Q12" s="86"/>
      <c r="R12" s="72"/>
      <c r="S12" s="87"/>
      <c r="T12" s="86"/>
      <c r="U12" s="72"/>
      <c r="V12" s="87"/>
      <c r="W12" s="86"/>
      <c r="X12" s="72"/>
      <c r="Y12" s="87"/>
      <c r="Z12" s="86"/>
      <c r="AA12" s="72"/>
      <c r="AB12" s="87"/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>
        <v>1.7</v>
      </c>
      <c r="AV12" s="89" t="s">
        <v>53</v>
      </c>
      <c r="AW12" s="90"/>
    </row>
    <row r="13" spans="1:49" s="26" customFormat="1" ht="42" customHeight="1">
      <c r="A13" s="19">
        <v>2</v>
      </c>
      <c r="B13" s="91"/>
      <c r="C13" s="91"/>
      <c r="D13" s="342" t="s">
        <v>633</v>
      </c>
      <c r="E13" s="324" t="s">
        <v>634</v>
      </c>
      <c r="F13" s="324" t="s">
        <v>180</v>
      </c>
      <c r="G13" s="324" t="s">
        <v>516</v>
      </c>
      <c r="H13" s="324" t="s">
        <v>44</v>
      </c>
      <c r="I13" s="326">
        <v>2001</v>
      </c>
      <c r="J13" s="327">
        <v>6377</v>
      </c>
      <c r="K13" s="277"/>
      <c r="L13" s="95"/>
      <c r="M13" s="96"/>
      <c r="N13" s="94" t="s">
        <v>631</v>
      </c>
      <c r="O13" s="95"/>
      <c r="P13" s="96"/>
      <c r="Q13" s="94"/>
      <c r="R13" s="95"/>
      <c r="S13" s="96"/>
      <c r="T13" s="94" t="s">
        <v>631</v>
      </c>
      <c r="U13" s="95"/>
      <c r="V13" s="96"/>
      <c r="W13" s="94" t="s">
        <v>632</v>
      </c>
      <c r="X13" s="95" t="s">
        <v>632</v>
      </c>
      <c r="Y13" s="96" t="s">
        <v>632</v>
      </c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>
        <v>1.78</v>
      </c>
      <c r="AV13" s="98" t="s">
        <v>37</v>
      </c>
      <c r="AW13" s="99"/>
    </row>
    <row r="14" spans="1:49" s="30" customFormat="1" ht="42" customHeight="1">
      <c r="A14" s="19">
        <v>3</v>
      </c>
      <c r="B14" s="91"/>
      <c r="C14" s="91"/>
      <c r="D14" s="342" t="s">
        <v>635</v>
      </c>
      <c r="E14" s="324" t="s">
        <v>636</v>
      </c>
      <c r="F14" s="324" t="s">
        <v>637</v>
      </c>
      <c r="G14" s="324" t="s">
        <v>638</v>
      </c>
      <c r="H14" s="324" t="s">
        <v>226</v>
      </c>
      <c r="I14" s="326">
        <v>2001</v>
      </c>
      <c r="J14" s="327">
        <v>3582</v>
      </c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>
        <v>1.64</v>
      </c>
      <c r="AV14" s="102" t="s">
        <v>45</v>
      </c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37"/>
  <sheetViews>
    <sheetView zoomScale="60" zoomScaleNormal="60" zoomScalePageLayoutView="0" workbookViewId="0" topLeftCell="A1">
      <selection activeCell="AZ7" sqref="AZ7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8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640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641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642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77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01" t="s">
        <v>26</v>
      </c>
      <c r="K10" s="518">
        <v>1.62</v>
      </c>
      <c r="L10" s="519"/>
      <c r="M10" s="520"/>
      <c r="N10" s="518">
        <v>1.67</v>
      </c>
      <c r="O10" s="519"/>
      <c r="P10" s="520"/>
      <c r="Q10" s="518">
        <v>1.72</v>
      </c>
      <c r="R10" s="519"/>
      <c r="S10" s="520"/>
      <c r="T10" s="518">
        <v>1.77</v>
      </c>
      <c r="U10" s="519"/>
      <c r="V10" s="520"/>
      <c r="W10" s="518">
        <v>1.8</v>
      </c>
      <c r="X10" s="519"/>
      <c r="Y10" s="520"/>
      <c r="Z10" s="518">
        <v>1.83</v>
      </c>
      <c r="AA10" s="519"/>
      <c r="AB10" s="520"/>
      <c r="AC10" s="518">
        <v>1.86</v>
      </c>
      <c r="AD10" s="519"/>
      <c r="AE10" s="520"/>
      <c r="AF10" s="518">
        <v>1.89</v>
      </c>
      <c r="AG10" s="519"/>
      <c r="AH10" s="520"/>
      <c r="AI10" s="518">
        <v>1.92</v>
      </c>
      <c r="AJ10" s="519"/>
      <c r="AK10" s="520"/>
      <c r="AL10" s="518">
        <v>1.95</v>
      </c>
      <c r="AM10" s="519"/>
      <c r="AN10" s="520"/>
      <c r="AO10" s="518">
        <v>1.98</v>
      </c>
      <c r="AP10" s="519"/>
      <c r="AQ10" s="520"/>
      <c r="AR10" s="518">
        <v>2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498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0" t="s">
        <v>643</v>
      </c>
      <c r="E12" s="330" t="s">
        <v>103</v>
      </c>
      <c r="F12" s="330" t="s">
        <v>89</v>
      </c>
      <c r="G12" s="330" t="s">
        <v>644</v>
      </c>
      <c r="H12" s="330" t="s">
        <v>139</v>
      </c>
      <c r="I12" s="331">
        <v>2000</v>
      </c>
      <c r="J12" s="332">
        <v>2503</v>
      </c>
      <c r="K12" s="86"/>
      <c r="L12" s="72"/>
      <c r="M12" s="87"/>
      <c r="N12" s="86"/>
      <c r="O12" s="72"/>
      <c r="P12" s="87"/>
      <c r="Q12" s="86"/>
      <c r="R12" s="72"/>
      <c r="S12" s="87"/>
      <c r="T12" s="86" t="s">
        <v>631</v>
      </c>
      <c r="U12" s="72"/>
      <c r="V12" s="87"/>
      <c r="W12" s="86" t="s">
        <v>631</v>
      </c>
      <c r="X12" s="72"/>
      <c r="Y12" s="87"/>
      <c r="Z12" s="86" t="s">
        <v>632</v>
      </c>
      <c r="AA12" s="72" t="s">
        <v>631</v>
      </c>
      <c r="AB12" s="87"/>
      <c r="AC12" s="86" t="s">
        <v>632</v>
      </c>
      <c r="AD12" s="72" t="s">
        <v>632</v>
      </c>
      <c r="AE12" s="87" t="s">
        <v>632</v>
      </c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>
        <v>1.83</v>
      </c>
      <c r="AV12" s="89" t="s">
        <v>140</v>
      </c>
      <c r="AW12" s="90"/>
    </row>
    <row r="13" spans="1:49" s="26" customFormat="1" ht="42" customHeight="1">
      <c r="A13" s="19">
        <v>2</v>
      </c>
      <c r="B13" s="91"/>
      <c r="C13" s="91"/>
      <c r="D13" s="328" t="s">
        <v>645</v>
      </c>
      <c r="E13" s="328" t="s">
        <v>50</v>
      </c>
      <c r="F13" s="328" t="s">
        <v>646</v>
      </c>
      <c r="G13" s="328" t="s">
        <v>410</v>
      </c>
      <c r="H13" s="328" t="s">
        <v>139</v>
      </c>
      <c r="I13" s="329">
        <v>1999</v>
      </c>
      <c r="J13" s="329">
        <v>1922</v>
      </c>
      <c r="K13" s="94"/>
      <c r="L13" s="95"/>
      <c r="M13" s="96"/>
      <c r="N13" s="94"/>
      <c r="O13" s="95"/>
      <c r="P13" s="96"/>
      <c r="Q13" s="94"/>
      <c r="R13" s="95"/>
      <c r="S13" s="96"/>
      <c r="T13" s="94" t="s">
        <v>631</v>
      </c>
      <c r="U13" s="95"/>
      <c r="V13" s="96"/>
      <c r="W13" s="94" t="s">
        <v>632</v>
      </c>
      <c r="X13" s="95" t="s">
        <v>631</v>
      </c>
      <c r="Y13" s="96"/>
      <c r="Z13" s="94" t="s">
        <v>512</v>
      </c>
      <c r="AA13" s="95" t="s">
        <v>512</v>
      </c>
      <c r="AB13" s="96" t="s">
        <v>512</v>
      </c>
      <c r="AC13" s="94" t="s">
        <v>632</v>
      </c>
      <c r="AD13" s="95" t="s">
        <v>632</v>
      </c>
      <c r="AE13" s="96" t="s">
        <v>632</v>
      </c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>
        <v>1.8</v>
      </c>
      <c r="AV13" s="98" t="s">
        <v>129</v>
      </c>
      <c r="AW13" s="99"/>
    </row>
    <row r="14" spans="1:49" s="30" customFormat="1" ht="42" customHeight="1">
      <c r="A14" s="19">
        <v>3</v>
      </c>
      <c r="B14" s="91"/>
      <c r="C14" s="91"/>
      <c r="D14" s="92"/>
      <c r="E14" s="92"/>
      <c r="F14" s="92"/>
      <c r="G14" s="92"/>
      <c r="H14" s="92"/>
      <c r="I14" s="92"/>
      <c r="J14" s="93"/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37"/>
  <sheetViews>
    <sheetView view="pageBreakPreview" zoomScale="60" zoomScaleNormal="75" zoomScalePageLayoutView="0" workbookViewId="0" topLeftCell="A1">
      <selection activeCell="AZ9" sqref="AZ9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8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640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641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642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77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01" t="s">
        <v>26</v>
      </c>
      <c r="K10" s="518">
        <v>2.02</v>
      </c>
      <c r="L10" s="519"/>
      <c r="M10" s="520"/>
      <c r="N10" s="518">
        <v>2.04</v>
      </c>
      <c r="O10" s="519"/>
      <c r="P10" s="520"/>
      <c r="Q10" s="518">
        <v>2.06</v>
      </c>
      <c r="R10" s="519"/>
      <c r="S10" s="520"/>
      <c r="T10" s="518">
        <v>2.08</v>
      </c>
      <c r="U10" s="519"/>
      <c r="V10" s="520"/>
      <c r="W10" s="518">
        <v>2.1</v>
      </c>
      <c r="X10" s="519"/>
      <c r="Y10" s="520"/>
      <c r="Z10" s="518">
        <v>2.12</v>
      </c>
      <c r="AA10" s="519"/>
      <c r="AB10" s="520"/>
      <c r="AC10" s="518">
        <v>2.14</v>
      </c>
      <c r="AD10" s="519"/>
      <c r="AE10" s="520"/>
      <c r="AF10" s="518">
        <v>2.16</v>
      </c>
      <c r="AG10" s="519"/>
      <c r="AH10" s="520"/>
      <c r="AI10" s="518">
        <v>2.18</v>
      </c>
      <c r="AJ10" s="519"/>
      <c r="AK10" s="520"/>
      <c r="AL10" s="518">
        <v>2.2</v>
      </c>
      <c r="AM10" s="519"/>
      <c r="AN10" s="520"/>
      <c r="AO10" s="518">
        <v>2.22</v>
      </c>
      <c r="AP10" s="519"/>
      <c r="AQ10" s="520"/>
      <c r="AR10" s="518">
        <v>2.24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498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0" t="s">
        <v>643</v>
      </c>
      <c r="E12" s="330" t="s">
        <v>103</v>
      </c>
      <c r="F12" s="330" t="s">
        <v>89</v>
      </c>
      <c r="G12" s="330" t="s">
        <v>644</v>
      </c>
      <c r="H12" s="330" t="s">
        <v>139</v>
      </c>
      <c r="I12" s="331">
        <v>2000</v>
      </c>
      <c r="J12" s="332">
        <v>2503</v>
      </c>
      <c r="K12" s="86"/>
      <c r="L12" s="72"/>
      <c r="M12" s="87"/>
      <c r="N12" s="86"/>
      <c r="O12" s="72"/>
      <c r="P12" s="87"/>
      <c r="Q12" s="86"/>
      <c r="R12" s="72"/>
      <c r="S12" s="87"/>
      <c r="T12" s="86"/>
      <c r="U12" s="72"/>
      <c r="V12" s="87"/>
      <c r="W12" s="86"/>
      <c r="X12" s="72"/>
      <c r="Y12" s="87"/>
      <c r="Z12" s="86"/>
      <c r="AA12" s="72"/>
      <c r="AB12" s="87"/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/>
      <c r="AV12" s="89"/>
      <c r="AW12" s="90"/>
    </row>
    <row r="13" spans="1:49" s="26" customFormat="1" ht="42" customHeight="1">
      <c r="A13" s="19">
        <v>2</v>
      </c>
      <c r="B13" s="91"/>
      <c r="C13" s="91"/>
      <c r="D13" s="328" t="s">
        <v>645</v>
      </c>
      <c r="E13" s="328" t="s">
        <v>50</v>
      </c>
      <c r="F13" s="328" t="s">
        <v>646</v>
      </c>
      <c r="G13" s="328" t="s">
        <v>410</v>
      </c>
      <c r="H13" s="328" t="s">
        <v>139</v>
      </c>
      <c r="I13" s="329">
        <v>1999</v>
      </c>
      <c r="J13" s="329">
        <v>1922</v>
      </c>
      <c r="K13" s="94"/>
      <c r="L13" s="95"/>
      <c r="M13" s="96"/>
      <c r="N13" s="94"/>
      <c r="O13" s="95"/>
      <c r="P13" s="96"/>
      <c r="Q13" s="94"/>
      <c r="R13" s="95"/>
      <c r="S13" s="96"/>
      <c r="T13" s="94"/>
      <c r="U13" s="95"/>
      <c r="V13" s="96"/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/>
      <c r="AV13" s="98"/>
      <c r="AW13" s="99"/>
    </row>
    <row r="14" spans="1:49" s="30" customFormat="1" ht="42" customHeight="1">
      <c r="A14" s="19">
        <v>3</v>
      </c>
      <c r="B14" s="91"/>
      <c r="C14" s="91"/>
      <c r="D14" s="92"/>
      <c r="E14" s="92"/>
      <c r="F14" s="92"/>
      <c r="G14" s="92"/>
      <c r="H14" s="92"/>
      <c r="I14" s="92"/>
      <c r="J14" s="93"/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AX37"/>
  <sheetViews>
    <sheetView zoomScale="60" zoomScaleNormal="60" zoomScalePageLayoutView="0" workbookViewId="0" topLeftCell="A1">
      <selection activeCell="AY14" sqref="AY14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647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648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649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650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5" t="s">
        <v>26</v>
      </c>
      <c r="K10" s="518">
        <v>2</v>
      </c>
      <c r="L10" s="519"/>
      <c r="M10" s="520"/>
      <c r="N10" s="518">
        <v>2.1</v>
      </c>
      <c r="O10" s="519"/>
      <c r="P10" s="520"/>
      <c r="Q10" s="518">
        <v>2.2</v>
      </c>
      <c r="R10" s="519"/>
      <c r="S10" s="520"/>
      <c r="T10" s="518">
        <v>2.3</v>
      </c>
      <c r="U10" s="519"/>
      <c r="V10" s="520"/>
      <c r="W10" s="518">
        <v>2.4</v>
      </c>
      <c r="X10" s="519"/>
      <c r="Y10" s="520"/>
      <c r="Z10" s="518">
        <v>2.5</v>
      </c>
      <c r="AA10" s="519"/>
      <c r="AB10" s="520"/>
      <c r="AC10" s="518">
        <v>2.6</v>
      </c>
      <c r="AD10" s="519"/>
      <c r="AE10" s="520"/>
      <c r="AF10" s="518">
        <v>2.7</v>
      </c>
      <c r="AG10" s="519"/>
      <c r="AH10" s="520"/>
      <c r="AI10" s="518">
        <v>2.8</v>
      </c>
      <c r="AJ10" s="519"/>
      <c r="AK10" s="520"/>
      <c r="AL10" s="518">
        <v>2.9</v>
      </c>
      <c r="AM10" s="519"/>
      <c r="AN10" s="520"/>
      <c r="AO10" s="518">
        <v>3</v>
      </c>
      <c r="AP10" s="519"/>
      <c r="AQ10" s="520"/>
      <c r="AR10" s="518">
        <v>3.1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6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3" t="s">
        <v>651</v>
      </c>
      <c r="E12" s="333" t="s">
        <v>652</v>
      </c>
      <c r="F12" s="333" t="s">
        <v>42</v>
      </c>
      <c r="G12" s="333" t="s">
        <v>160</v>
      </c>
      <c r="H12" s="333" t="s">
        <v>36</v>
      </c>
      <c r="I12" s="334">
        <v>2000</v>
      </c>
      <c r="J12" s="335">
        <v>2214</v>
      </c>
      <c r="K12" s="86"/>
      <c r="L12" s="72"/>
      <c r="M12" s="87"/>
      <c r="N12" s="86"/>
      <c r="O12" s="72"/>
      <c r="P12" s="87"/>
      <c r="Q12" s="86"/>
      <c r="R12" s="72"/>
      <c r="S12" s="87"/>
      <c r="T12" s="86"/>
      <c r="U12" s="72"/>
      <c r="V12" s="87"/>
      <c r="W12" s="86"/>
      <c r="X12" s="72"/>
      <c r="Y12" s="87"/>
      <c r="Z12" s="86"/>
      <c r="AA12" s="72"/>
      <c r="AB12" s="87"/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 t="s">
        <v>632</v>
      </c>
      <c r="AP12" s="72" t="s">
        <v>631</v>
      </c>
      <c r="AQ12" s="87"/>
      <c r="AR12" s="86" t="s">
        <v>631</v>
      </c>
      <c r="AS12" s="72"/>
      <c r="AT12" s="87"/>
      <c r="AU12" s="88"/>
      <c r="AV12" s="89"/>
      <c r="AW12" s="90"/>
    </row>
    <row r="13" spans="1:49" s="26" customFormat="1" ht="42" customHeight="1">
      <c r="A13" s="19">
        <v>2</v>
      </c>
      <c r="B13" s="91"/>
      <c r="C13" s="91"/>
      <c r="D13" s="324" t="s">
        <v>653</v>
      </c>
      <c r="E13" s="324" t="s">
        <v>654</v>
      </c>
      <c r="F13" s="324" t="s">
        <v>332</v>
      </c>
      <c r="G13" s="324" t="s">
        <v>655</v>
      </c>
      <c r="H13" s="324" t="s">
        <v>44</v>
      </c>
      <c r="I13" s="326">
        <v>1999</v>
      </c>
      <c r="J13" s="327">
        <v>6034</v>
      </c>
      <c r="K13" s="94"/>
      <c r="L13" s="95"/>
      <c r="M13" s="96"/>
      <c r="N13" s="94"/>
      <c r="O13" s="95"/>
      <c r="P13" s="96"/>
      <c r="Q13" s="94"/>
      <c r="R13" s="95"/>
      <c r="S13" s="96"/>
      <c r="T13" s="94"/>
      <c r="U13" s="95"/>
      <c r="V13" s="96"/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 t="s">
        <v>631</v>
      </c>
      <c r="AP13" s="95"/>
      <c r="AQ13" s="96"/>
      <c r="AR13" s="94" t="s">
        <v>631</v>
      </c>
      <c r="AS13" s="95"/>
      <c r="AT13" s="96"/>
      <c r="AU13" s="97"/>
      <c r="AV13" s="98"/>
      <c r="AW13" s="99"/>
    </row>
    <row r="14" spans="1:49" s="30" customFormat="1" ht="42" customHeight="1">
      <c r="A14" s="19">
        <v>3</v>
      </c>
      <c r="B14" s="91"/>
      <c r="C14" s="91"/>
      <c r="D14" s="324" t="s">
        <v>656</v>
      </c>
      <c r="E14" s="324" t="s">
        <v>657</v>
      </c>
      <c r="F14" s="324" t="s">
        <v>620</v>
      </c>
      <c r="G14" s="324" t="s">
        <v>658</v>
      </c>
      <c r="H14" s="324" t="s">
        <v>44</v>
      </c>
      <c r="I14" s="326">
        <v>2000</v>
      </c>
      <c r="J14" s="327">
        <v>3128</v>
      </c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 t="s">
        <v>632</v>
      </c>
      <c r="AM14" s="100" t="s">
        <v>631</v>
      </c>
      <c r="AN14" s="101"/>
      <c r="AO14" s="94" t="s">
        <v>632</v>
      </c>
      <c r="AP14" s="100" t="s">
        <v>632</v>
      </c>
      <c r="AQ14" s="101" t="s">
        <v>632</v>
      </c>
      <c r="AR14" s="94"/>
      <c r="AS14" s="100"/>
      <c r="AT14" s="101"/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324" t="s">
        <v>659</v>
      </c>
      <c r="E15" s="324" t="s">
        <v>660</v>
      </c>
      <c r="F15" s="324" t="s">
        <v>126</v>
      </c>
      <c r="G15" s="324" t="s">
        <v>405</v>
      </c>
      <c r="H15" s="324" t="s">
        <v>139</v>
      </c>
      <c r="I15" s="326">
        <v>2001</v>
      </c>
      <c r="J15" s="327">
        <v>1691</v>
      </c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 t="s">
        <v>632</v>
      </c>
      <c r="AD15" s="95" t="s">
        <v>631</v>
      </c>
      <c r="AE15" s="96"/>
      <c r="AF15" s="103" t="s">
        <v>632</v>
      </c>
      <c r="AG15" s="95" t="s">
        <v>631</v>
      </c>
      <c r="AH15" s="96"/>
      <c r="AI15" s="103" t="s">
        <v>632</v>
      </c>
      <c r="AJ15" s="95" t="s">
        <v>631</v>
      </c>
      <c r="AK15" s="96"/>
      <c r="AL15" s="103" t="s">
        <v>632</v>
      </c>
      <c r="AM15" s="95" t="s">
        <v>632</v>
      </c>
      <c r="AN15" s="96" t="s">
        <v>632</v>
      </c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AX37"/>
  <sheetViews>
    <sheetView zoomScale="60" zoomScaleNormal="60" zoomScalePageLayoutView="0" workbookViewId="0" topLeftCell="A1">
      <selection activeCell="AY13" sqref="AY13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647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648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649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650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5" t="s">
        <v>26</v>
      </c>
      <c r="K10" s="518">
        <v>3.2</v>
      </c>
      <c r="L10" s="519"/>
      <c r="M10" s="520"/>
      <c r="N10" s="518">
        <v>3.3</v>
      </c>
      <c r="O10" s="519"/>
      <c r="P10" s="520"/>
      <c r="Q10" s="518">
        <v>3.35</v>
      </c>
      <c r="R10" s="519"/>
      <c r="S10" s="520"/>
      <c r="T10" s="518">
        <v>3.4</v>
      </c>
      <c r="U10" s="519"/>
      <c r="V10" s="520"/>
      <c r="W10" s="518">
        <v>3.45</v>
      </c>
      <c r="X10" s="519"/>
      <c r="Y10" s="520"/>
      <c r="Z10" s="518">
        <v>3.5</v>
      </c>
      <c r="AA10" s="519"/>
      <c r="AB10" s="520"/>
      <c r="AC10" s="518">
        <v>3.55</v>
      </c>
      <c r="AD10" s="519"/>
      <c r="AE10" s="520"/>
      <c r="AF10" s="518">
        <v>3.6</v>
      </c>
      <c r="AG10" s="519"/>
      <c r="AH10" s="520"/>
      <c r="AI10" s="518">
        <v>3.65</v>
      </c>
      <c r="AJ10" s="519"/>
      <c r="AK10" s="520"/>
      <c r="AL10" s="518">
        <v>3.7</v>
      </c>
      <c r="AM10" s="519"/>
      <c r="AN10" s="520"/>
      <c r="AO10" s="518">
        <v>3.75</v>
      </c>
      <c r="AP10" s="519"/>
      <c r="AQ10" s="520"/>
      <c r="AR10" s="518">
        <v>3.8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6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3" t="s">
        <v>651</v>
      </c>
      <c r="E12" s="333" t="s">
        <v>652</v>
      </c>
      <c r="F12" s="333" t="s">
        <v>42</v>
      </c>
      <c r="G12" s="333" t="s">
        <v>160</v>
      </c>
      <c r="H12" s="333" t="s">
        <v>36</v>
      </c>
      <c r="I12" s="334">
        <v>2000</v>
      </c>
      <c r="J12" s="335">
        <v>2214</v>
      </c>
      <c r="K12" s="86" t="s">
        <v>631</v>
      </c>
      <c r="L12" s="72"/>
      <c r="M12" s="87"/>
      <c r="N12" s="86" t="s">
        <v>631</v>
      </c>
      <c r="O12" s="72"/>
      <c r="P12" s="87"/>
      <c r="Q12" s="86"/>
      <c r="R12" s="72"/>
      <c r="S12" s="87"/>
      <c r="T12" s="86" t="s">
        <v>631</v>
      </c>
      <c r="U12" s="72"/>
      <c r="V12" s="87"/>
      <c r="W12" s="86"/>
      <c r="X12" s="72"/>
      <c r="Y12" s="87"/>
      <c r="Z12" s="86" t="s">
        <v>632</v>
      </c>
      <c r="AA12" s="72" t="s">
        <v>632</v>
      </c>
      <c r="AB12" s="87" t="s">
        <v>632</v>
      </c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>
        <v>3.4</v>
      </c>
      <c r="AV12" s="89" t="s">
        <v>37</v>
      </c>
      <c r="AW12" s="90"/>
    </row>
    <row r="13" spans="1:49" s="26" customFormat="1" ht="42" customHeight="1">
      <c r="A13" s="19">
        <v>2</v>
      </c>
      <c r="B13" s="91"/>
      <c r="C13" s="91"/>
      <c r="D13" s="324" t="s">
        <v>653</v>
      </c>
      <c r="E13" s="324" t="s">
        <v>654</v>
      </c>
      <c r="F13" s="324" t="s">
        <v>332</v>
      </c>
      <c r="G13" s="324" t="s">
        <v>655</v>
      </c>
      <c r="H13" s="324" t="s">
        <v>44</v>
      </c>
      <c r="I13" s="326">
        <v>1999</v>
      </c>
      <c r="J13" s="327">
        <v>6034</v>
      </c>
      <c r="K13" s="94" t="s">
        <v>631</v>
      </c>
      <c r="L13" s="95"/>
      <c r="M13" s="96"/>
      <c r="N13" s="94" t="s">
        <v>632</v>
      </c>
      <c r="O13" s="95" t="s">
        <v>632</v>
      </c>
      <c r="P13" s="96" t="s">
        <v>631</v>
      </c>
      <c r="Q13" s="94"/>
      <c r="R13" s="95"/>
      <c r="S13" s="96"/>
      <c r="T13" s="94" t="s">
        <v>632</v>
      </c>
      <c r="U13" s="95" t="s">
        <v>632</v>
      </c>
      <c r="V13" s="96" t="s">
        <v>632</v>
      </c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>
        <v>3.3</v>
      </c>
      <c r="AV13" s="98" t="s">
        <v>53</v>
      </c>
      <c r="AW13" s="99"/>
    </row>
    <row r="14" spans="1:49" s="30" customFormat="1" ht="42" customHeight="1">
      <c r="A14" s="19">
        <v>3</v>
      </c>
      <c r="B14" s="91"/>
      <c r="C14" s="91"/>
      <c r="D14" s="324" t="s">
        <v>656</v>
      </c>
      <c r="E14" s="324" t="s">
        <v>657</v>
      </c>
      <c r="F14" s="324" t="s">
        <v>620</v>
      </c>
      <c r="G14" s="324" t="s">
        <v>658</v>
      </c>
      <c r="H14" s="324" t="s">
        <v>44</v>
      </c>
      <c r="I14" s="326">
        <v>2000</v>
      </c>
      <c r="J14" s="327">
        <v>3128</v>
      </c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>
        <v>2.9</v>
      </c>
      <c r="AV14" s="102" t="s">
        <v>45</v>
      </c>
      <c r="AW14" s="99"/>
    </row>
    <row r="15" spans="1:49" s="30" customFormat="1" ht="42" customHeight="1">
      <c r="A15" s="19">
        <v>4</v>
      </c>
      <c r="B15" s="91"/>
      <c r="C15" s="91"/>
      <c r="D15" s="324" t="s">
        <v>659</v>
      </c>
      <c r="E15" s="324" t="s">
        <v>661</v>
      </c>
      <c r="F15" s="324" t="s">
        <v>126</v>
      </c>
      <c r="G15" s="324" t="s">
        <v>405</v>
      </c>
      <c r="H15" s="324" t="s">
        <v>139</v>
      </c>
      <c r="I15" s="326">
        <v>2001</v>
      </c>
      <c r="J15" s="327">
        <v>1691</v>
      </c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>
        <v>2.8</v>
      </c>
      <c r="AV15" s="102" t="s">
        <v>58</v>
      </c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37"/>
  <sheetViews>
    <sheetView zoomScale="50" zoomScaleNormal="50" zoomScalePageLayoutView="0" workbookViewId="0" topLeftCell="A1">
      <selection activeCell="BB12" sqref="BB12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662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663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664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650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5" t="s">
        <v>26</v>
      </c>
      <c r="K10" s="518">
        <v>4.1</v>
      </c>
      <c r="L10" s="519"/>
      <c r="M10" s="520"/>
      <c r="N10" s="518">
        <v>4.2</v>
      </c>
      <c r="O10" s="519"/>
      <c r="P10" s="520"/>
      <c r="Q10" s="518">
        <v>4.3</v>
      </c>
      <c r="R10" s="519"/>
      <c r="S10" s="520"/>
      <c r="T10" s="518">
        <v>4.4</v>
      </c>
      <c r="U10" s="519"/>
      <c r="V10" s="520"/>
      <c r="W10" s="518">
        <v>4.5</v>
      </c>
      <c r="X10" s="519"/>
      <c r="Y10" s="520"/>
      <c r="Z10" s="518">
        <v>4.55</v>
      </c>
      <c r="AA10" s="519"/>
      <c r="AB10" s="520"/>
      <c r="AC10" s="518">
        <v>4.6</v>
      </c>
      <c r="AD10" s="519"/>
      <c r="AE10" s="520"/>
      <c r="AF10" s="518">
        <v>4.65</v>
      </c>
      <c r="AG10" s="519"/>
      <c r="AH10" s="520"/>
      <c r="AI10" s="518">
        <v>4.7</v>
      </c>
      <c r="AJ10" s="519"/>
      <c r="AK10" s="520"/>
      <c r="AL10" s="518">
        <v>4.75</v>
      </c>
      <c r="AM10" s="519"/>
      <c r="AN10" s="520"/>
      <c r="AO10" s="518">
        <v>4.8</v>
      </c>
      <c r="AP10" s="519"/>
      <c r="AQ10" s="520"/>
      <c r="AR10" s="518">
        <v>4.85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6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3" t="s">
        <v>665</v>
      </c>
      <c r="E12" s="333" t="s">
        <v>666</v>
      </c>
      <c r="F12" s="333" t="s">
        <v>180</v>
      </c>
      <c r="G12" s="333" t="s">
        <v>667</v>
      </c>
      <c r="H12" s="333" t="s">
        <v>44</v>
      </c>
      <c r="I12" s="334">
        <v>2001</v>
      </c>
      <c r="J12" s="335">
        <v>1728</v>
      </c>
      <c r="K12" s="86"/>
      <c r="L12" s="72"/>
      <c r="M12" s="87"/>
      <c r="N12" s="86"/>
      <c r="O12" s="72"/>
      <c r="P12" s="87"/>
      <c r="Q12" s="86" t="s">
        <v>631</v>
      </c>
      <c r="R12" s="72"/>
      <c r="S12" s="87"/>
      <c r="T12" s="86"/>
      <c r="U12" s="72"/>
      <c r="V12" s="87"/>
      <c r="W12" s="86" t="s">
        <v>632</v>
      </c>
      <c r="X12" s="72" t="s">
        <v>632</v>
      </c>
      <c r="Y12" s="87" t="s">
        <v>632</v>
      </c>
      <c r="Z12" s="86"/>
      <c r="AA12" s="72"/>
      <c r="AB12" s="87"/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>
        <v>4.3</v>
      </c>
      <c r="AV12" s="89" t="s">
        <v>140</v>
      </c>
      <c r="AW12" s="90"/>
    </row>
    <row r="13" spans="1:49" s="26" customFormat="1" ht="42" customHeight="1">
      <c r="A13" s="19">
        <v>2</v>
      </c>
      <c r="B13" s="91"/>
      <c r="C13" s="91"/>
      <c r="D13" s="92"/>
      <c r="E13" s="92"/>
      <c r="F13" s="92"/>
      <c r="G13" s="92"/>
      <c r="H13" s="92"/>
      <c r="I13" s="92"/>
      <c r="J13" s="93"/>
      <c r="K13" s="94"/>
      <c r="L13" s="95"/>
      <c r="M13" s="96"/>
      <c r="N13" s="94"/>
      <c r="O13" s="95"/>
      <c r="P13" s="96"/>
      <c r="Q13" s="94"/>
      <c r="R13" s="95"/>
      <c r="S13" s="96"/>
      <c r="T13" s="94"/>
      <c r="U13" s="95"/>
      <c r="V13" s="96"/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/>
      <c r="AV13" s="98"/>
      <c r="AW13" s="99"/>
    </row>
    <row r="14" spans="1:49" s="30" customFormat="1" ht="42" customHeight="1">
      <c r="A14" s="19">
        <v>3</v>
      </c>
      <c r="B14" s="91"/>
      <c r="C14" s="91"/>
      <c r="D14" s="92"/>
      <c r="E14" s="92"/>
      <c r="F14" s="92"/>
      <c r="G14" s="92"/>
      <c r="H14" s="92"/>
      <c r="I14" s="92"/>
      <c r="J14" s="93"/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X37"/>
  <sheetViews>
    <sheetView view="pageBreakPreview" zoomScale="60" zoomScaleNormal="75" zoomScalePageLayoutView="0" workbookViewId="0" topLeftCell="A1">
      <selection activeCell="AL3" sqref="AL3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46" width="3.125" style="37" customWidth="1"/>
    <col min="47" max="47" width="7.625" style="58" customWidth="1"/>
    <col min="48" max="48" width="7.625" style="37" customWidth="1"/>
    <col min="49" max="49" width="21.875" style="37" customWidth="1"/>
    <col min="50" max="16384" width="9.125" style="37" customWidth="1"/>
  </cols>
  <sheetData>
    <row r="1" spans="1:4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0</v>
      </c>
    </row>
    <row r="2" spans="1:4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5"/>
    </row>
    <row r="3" spans="1:49" s="10" customFormat="1" ht="25.5" customHeight="1">
      <c r="A3" s="6"/>
      <c r="B3" s="6"/>
      <c r="C3" s="7"/>
      <c r="D3" s="6"/>
      <c r="E3" s="8"/>
      <c r="F3" s="8"/>
      <c r="G3" s="8" t="s">
        <v>622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269" t="s">
        <v>662</v>
      </c>
      <c r="AM3" s="1"/>
      <c r="AN3" s="1"/>
      <c r="AO3" s="1"/>
      <c r="AP3" s="1"/>
      <c r="AQ3" s="1"/>
      <c r="AR3" s="1"/>
      <c r="AS3" s="1"/>
      <c r="AT3" s="1"/>
      <c r="AU3" s="1"/>
      <c r="AV3" s="431"/>
      <c r="AW3" s="1"/>
    </row>
    <row r="4" spans="1:4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431"/>
      <c r="AW4" s="1"/>
    </row>
    <row r="5" spans="1:4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 t="s">
        <v>663</v>
      </c>
      <c r="AW5" s="465"/>
    </row>
    <row r="6" spans="1:4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12"/>
      <c r="AW6" s="12"/>
    </row>
    <row r="7" spans="1:49" s="13" customFormat="1" ht="21" customHeight="1" thickBot="1">
      <c r="A7" s="466" t="s">
        <v>625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14" t="s">
        <v>8</v>
      </c>
    </row>
    <row r="8" spans="1:50" s="17" customFormat="1" ht="21" customHeight="1" thickBot="1">
      <c r="A8" s="459" t="s">
        <v>664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60"/>
      <c r="AE8" s="460"/>
      <c r="AF8" s="460"/>
      <c r="AG8" s="460"/>
      <c r="AH8" s="460"/>
      <c r="AI8" s="460"/>
      <c r="AJ8" s="460"/>
      <c r="AK8" s="460"/>
      <c r="AL8" s="460"/>
      <c r="AM8" s="460"/>
      <c r="AN8" s="460"/>
      <c r="AO8" s="460"/>
      <c r="AP8" s="460"/>
      <c r="AQ8" s="460"/>
      <c r="AR8" s="460"/>
      <c r="AS8" s="460"/>
      <c r="AT8" s="460"/>
      <c r="AU8" s="460"/>
      <c r="AV8" s="460"/>
      <c r="AW8" s="15" t="s">
        <v>650</v>
      </c>
      <c r="AX8" s="16"/>
    </row>
    <row r="9" spans="1:50" s="17" customFormat="1" ht="21" customHeight="1" thickBot="1">
      <c r="A9" s="459" t="s">
        <v>628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15" t="s">
        <v>14</v>
      </c>
      <c r="AX9" s="16"/>
    </row>
    <row r="10" spans="1:49" s="4" customFormat="1" ht="15" customHeight="1" thickBo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5" t="s">
        <v>26</v>
      </c>
      <c r="K10" s="518">
        <v>2.9</v>
      </c>
      <c r="L10" s="519"/>
      <c r="M10" s="520"/>
      <c r="N10" s="518">
        <v>3</v>
      </c>
      <c r="O10" s="519"/>
      <c r="P10" s="520"/>
      <c r="Q10" s="518">
        <v>3.1</v>
      </c>
      <c r="R10" s="519"/>
      <c r="S10" s="520"/>
      <c r="T10" s="518">
        <v>3.2</v>
      </c>
      <c r="U10" s="519"/>
      <c r="V10" s="520"/>
      <c r="W10" s="518">
        <v>3.3</v>
      </c>
      <c r="X10" s="519"/>
      <c r="Y10" s="520"/>
      <c r="Z10" s="518">
        <v>3.4</v>
      </c>
      <c r="AA10" s="519"/>
      <c r="AB10" s="520"/>
      <c r="AC10" s="518">
        <v>3.5</v>
      </c>
      <c r="AD10" s="519"/>
      <c r="AE10" s="520"/>
      <c r="AF10" s="518">
        <v>3.6</v>
      </c>
      <c r="AG10" s="519"/>
      <c r="AH10" s="520"/>
      <c r="AI10" s="518">
        <v>3.7</v>
      </c>
      <c r="AJ10" s="519"/>
      <c r="AK10" s="520"/>
      <c r="AL10" s="518">
        <v>3.8</v>
      </c>
      <c r="AM10" s="519"/>
      <c r="AN10" s="520"/>
      <c r="AO10" s="518">
        <v>3.9</v>
      </c>
      <c r="AP10" s="519"/>
      <c r="AQ10" s="520"/>
      <c r="AR10" s="518">
        <v>4</v>
      </c>
      <c r="AS10" s="519"/>
      <c r="AT10" s="520"/>
      <c r="AU10" s="79" t="s">
        <v>498</v>
      </c>
      <c r="AV10" s="521" t="s">
        <v>499</v>
      </c>
      <c r="AW10" s="499" t="s">
        <v>29</v>
      </c>
    </row>
    <row r="11" spans="1:4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6"/>
      <c r="K11" s="81">
        <v>1</v>
      </c>
      <c r="L11" s="435">
        <v>2</v>
      </c>
      <c r="M11" s="82">
        <v>3</v>
      </c>
      <c r="N11" s="81">
        <v>1</v>
      </c>
      <c r="O11" s="435">
        <v>2</v>
      </c>
      <c r="P11" s="82">
        <v>3</v>
      </c>
      <c r="Q11" s="81">
        <v>1</v>
      </c>
      <c r="R11" s="435">
        <v>2</v>
      </c>
      <c r="S11" s="82">
        <v>3</v>
      </c>
      <c r="T11" s="81">
        <v>1</v>
      </c>
      <c r="U11" s="435">
        <v>2</v>
      </c>
      <c r="V11" s="82">
        <v>3</v>
      </c>
      <c r="W11" s="81">
        <v>1</v>
      </c>
      <c r="X11" s="435">
        <v>2</v>
      </c>
      <c r="Y11" s="82">
        <v>3</v>
      </c>
      <c r="Z11" s="81">
        <v>1</v>
      </c>
      <c r="AA11" s="435">
        <v>2</v>
      </c>
      <c r="AB11" s="82">
        <v>3</v>
      </c>
      <c r="AC11" s="81">
        <v>1</v>
      </c>
      <c r="AD11" s="435">
        <v>2</v>
      </c>
      <c r="AE11" s="82">
        <v>3</v>
      </c>
      <c r="AF11" s="81">
        <v>1</v>
      </c>
      <c r="AG11" s="435">
        <v>2</v>
      </c>
      <c r="AH11" s="82">
        <v>3</v>
      </c>
      <c r="AI11" s="81">
        <v>1</v>
      </c>
      <c r="AJ11" s="435">
        <v>2</v>
      </c>
      <c r="AK11" s="82">
        <v>3</v>
      </c>
      <c r="AL11" s="81">
        <v>1</v>
      </c>
      <c r="AM11" s="435">
        <v>2</v>
      </c>
      <c r="AN11" s="82">
        <v>3</v>
      </c>
      <c r="AO11" s="81">
        <v>1</v>
      </c>
      <c r="AP11" s="435">
        <v>2</v>
      </c>
      <c r="AQ11" s="82">
        <v>3</v>
      </c>
      <c r="AR11" s="81">
        <v>1</v>
      </c>
      <c r="AS11" s="435">
        <v>2</v>
      </c>
      <c r="AT11" s="82">
        <v>3</v>
      </c>
      <c r="AU11" s="83" t="s">
        <v>28</v>
      </c>
      <c r="AV11" s="522"/>
      <c r="AW11" s="523"/>
    </row>
    <row r="12" spans="1:49" s="26" customFormat="1" ht="42" customHeight="1">
      <c r="A12" s="84">
        <v>1</v>
      </c>
      <c r="B12" s="85"/>
      <c r="C12" s="85"/>
      <c r="D12" s="333" t="s">
        <v>668</v>
      </c>
      <c r="E12" s="333" t="s">
        <v>666</v>
      </c>
      <c r="F12" s="333" t="s">
        <v>180</v>
      </c>
      <c r="G12" s="333" t="s">
        <v>667</v>
      </c>
      <c r="H12" s="333" t="s">
        <v>44</v>
      </c>
      <c r="I12" s="334">
        <v>2001</v>
      </c>
      <c r="J12" s="335">
        <v>1728</v>
      </c>
      <c r="K12" s="86"/>
      <c r="L12" s="72"/>
      <c r="M12" s="87"/>
      <c r="N12" s="86"/>
      <c r="O12" s="72"/>
      <c r="P12" s="87"/>
      <c r="Q12" s="86"/>
      <c r="R12" s="72"/>
      <c r="S12" s="87"/>
      <c r="T12" s="86"/>
      <c r="U12" s="72"/>
      <c r="V12" s="87"/>
      <c r="W12" s="86"/>
      <c r="X12" s="72"/>
      <c r="Y12" s="87"/>
      <c r="Z12" s="86"/>
      <c r="AA12" s="72"/>
      <c r="AB12" s="87"/>
      <c r="AC12" s="86"/>
      <c r="AD12" s="72"/>
      <c r="AE12" s="87"/>
      <c r="AF12" s="86"/>
      <c r="AG12" s="72"/>
      <c r="AH12" s="87"/>
      <c r="AI12" s="86"/>
      <c r="AJ12" s="72"/>
      <c r="AK12" s="87"/>
      <c r="AL12" s="86"/>
      <c r="AM12" s="72"/>
      <c r="AN12" s="87"/>
      <c r="AO12" s="86"/>
      <c r="AP12" s="72"/>
      <c r="AQ12" s="87"/>
      <c r="AR12" s="86"/>
      <c r="AS12" s="72"/>
      <c r="AT12" s="87"/>
      <c r="AU12" s="88"/>
      <c r="AV12" s="89"/>
      <c r="AW12" s="90"/>
    </row>
    <row r="13" spans="1:49" s="26" customFormat="1" ht="42" customHeight="1">
      <c r="A13" s="19">
        <v>2</v>
      </c>
      <c r="B13" s="91"/>
      <c r="C13" s="91"/>
      <c r="D13" s="92"/>
      <c r="E13" s="92"/>
      <c r="F13" s="92"/>
      <c r="G13" s="92"/>
      <c r="H13" s="92"/>
      <c r="I13" s="92"/>
      <c r="J13" s="93"/>
      <c r="K13" s="94"/>
      <c r="L13" s="95"/>
      <c r="M13" s="96"/>
      <c r="N13" s="94"/>
      <c r="O13" s="95"/>
      <c r="P13" s="96"/>
      <c r="Q13" s="94"/>
      <c r="R13" s="95"/>
      <c r="S13" s="96"/>
      <c r="T13" s="94"/>
      <c r="U13" s="95"/>
      <c r="V13" s="96"/>
      <c r="W13" s="94"/>
      <c r="X13" s="95"/>
      <c r="Y13" s="96"/>
      <c r="Z13" s="94"/>
      <c r="AA13" s="95"/>
      <c r="AB13" s="96"/>
      <c r="AC13" s="94"/>
      <c r="AD13" s="95"/>
      <c r="AE13" s="96"/>
      <c r="AF13" s="94"/>
      <c r="AG13" s="95"/>
      <c r="AH13" s="96"/>
      <c r="AI13" s="94"/>
      <c r="AJ13" s="95"/>
      <c r="AK13" s="96"/>
      <c r="AL13" s="94"/>
      <c r="AM13" s="95"/>
      <c r="AN13" s="96"/>
      <c r="AO13" s="94"/>
      <c r="AP13" s="95"/>
      <c r="AQ13" s="96"/>
      <c r="AR13" s="94"/>
      <c r="AS13" s="95"/>
      <c r="AT13" s="96"/>
      <c r="AU13" s="97"/>
      <c r="AV13" s="98"/>
      <c r="AW13" s="99"/>
    </row>
    <row r="14" spans="1:49" s="30" customFormat="1" ht="42" customHeight="1">
      <c r="A14" s="19">
        <v>3</v>
      </c>
      <c r="B14" s="91"/>
      <c r="C14" s="91"/>
      <c r="D14" s="92"/>
      <c r="E14" s="92"/>
      <c r="F14" s="92"/>
      <c r="G14" s="92"/>
      <c r="H14" s="92"/>
      <c r="I14" s="92"/>
      <c r="J14" s="93"/>
      <c r="K14" s="94"/>
      <c r="L14" s="100"/>
      <c r="M14" s="101"/>
      <c r="N14" s="94"/>
      <c r="O14" s="100"/>
      <c r="P14" s="101"/>
      <c r="Q14" s="94"/>
      <c r="R14" s="100"/>
      <c r="S14" s="101"/>
      <c r="T14" s="94"/>
      <c r="U14" s="100"/>
      <c r="V14" s="101"/>
      <c r="W14" s="94"/>
      <c r="X14" s="100"/>
      <c r="Y14" s="101"/>
      <c r="Z14" s="94"/>
      <c r="AA14" s="100"/>
      <c r="AB14" s="101"/>
      <c r="AC14" s="94"/>
      <c r="AD14" s="100"/>
      <c r="AE14" s="101"/>
      <c r="AF14" s="94"/>
      <c r="AG14" s="100"/>
      <c r="AH14" s="101"/>
      <c r="AI14" s="94"/>
      <c r="AJ14" s="100"/>
      <c r="AK14" s="101"/>
      <c r="AL14" s="94"/>
      <c r="AM14" s="100"/>
      <c r="AN14" s="101"/>
      <c r="AO14" s="94"/>
      <c r="AP14" s="100"/>
      <c r="AQ14" s="101"/>
      <c r="AR14" s="94"/>
      <c r="AS14" s="100"/>
      <c r="AT14" s="101"/>
      <c r="AU14" s="97"/>
      <c r="AV14" s="102"/>
      <c r="AW14" s="99"/>
    </row>
    <row r="15" spans="1:49" s="30" customFormat="1" ht="42" customHeight="1">
      <c r="A15" s="19">
        <v>4</v>
      </c>
      <c r="B15" s="91"/>
      <c r="C15" s="91"/>
      <c r="D15" s="92"/>
      <c r="E15" s="92"/>
      <c r="F15" s="92"/>
      <c r="G15" s="92"/>
      <c r="H15" s="92"/>
      <c r="I15" s="92"/>
      <c r="J15" s="93"/>
      <c r="K15" s="103"/>
      <c r="L15" s="95"/>
      <c r="M15" s="96"/>
      <c r="N15" s="103"/>
      <c r="O15" s="95"/>
      <c r="P15" s="96"/>
      <c r="Q15" s="103"/>
      <c r="R15" s="95"/>
      <c r="S15" s="96"/>
      <c r="T15" s="103"/>
      <c r="U15" s="95"/>
      <c r="V15" s="96"/>
      <c r="W15" s="103"/>
      <c r="X15" s="95"/>
      <c r="Y15" s="96"/>
      <c r="Z15" s="103"/>
      <c r="AA15" s="95"/>
      <c r="AB15" s="96"/>
      <c r="AC15" s="103"/>
      <c r="AD15" s="95"/>
      <c r="AE15" s="96"/>
      <c r="AF15" s="103"/>
      <c r="AG15" s="95"/>
      <c r="AH15" s="96"/>
      <c r="AI15" s="103"/>
      <c r="AJ15" s="95"/>
      <c r="AK15" s="96"/>
      <c r="AL15" s="103"/>
      <c r="AM15" s="95"/>
      <c r="AN15" s="96"/>
      <c r="AO15" s="103"/>
      <c r="AP15" s="95"/>
      <c r="AQ15" s="96"/>
      <c r="AR15" s="103"/>
      <c r="AS15" s="95"/>
      <c r="AT15" s="96"/>
      <c r="AU15" s="97"/>
      <c r="AV15" s="102"/>
      <c r="AW15" s="99"/>
    </row>
    <row r="16" spans="1:49" s="30" customFormat="1" ht="42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93"/>
      <c r="K16" s="103"/>
      <c r="L16" s="100"/>
      <c r="M16" s="101"/>
      <c r="N16" s="103"/>
      <c r="O16" s="100"/>
      <c r="P16" s="101"/>
      <c r="Q16" s="103"/>
      <c r="R16" s="100"/>
      <c r="S16" s="101"/>
      <c r="T16" s="103"/>
      <c r="U16" s="100"/>
      <c r="V16" s="101"/>
      <c r="W16" s="103"/>
      <c r="X16" s="100"/>
      <c r="Y16" s="101"/>
      <c r="Z16" s="103"/>
      <c r="AA16" s="100"/>
      <c r="AB16" s="101"/>
      <c r="AC16" s="103"/>
      <c r="AD16" s="100"/>
      <c r="AE16" s="101"/>
      <c r="AF16" s="103"/>
      <c r="AG16" s="100"/>
      <c r="AH16" s="101"/>
      <c r="AI16" s="103"/>
      <c r="AJ16" s="100"/>
      <c r="AK16" s="101"/>
      <c r="AL16" s="103"/>
      <c r="AM16" s="100"/>
      <c r="AN16" s="101"/>
      <c r="AO16" s="103"/>
      <c r="AP16" s="100"/>
      <c r="AQ16" s="101"/>
      <c r="AR16" s="103"/>
      <c r="AS16" s="100"/>
      <c r="AT16" s="101"/>
      <c r="AU16" s="97"/>
      <c r="AV16" s="98"/>
      <c r="AW16" s="104"/>
    </row>
    <row r="17" spans="1:49" s="30" customFormat="1" ht="42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93"/>
      <c r="K17" s="103"/>
      <c r="L17" s="95"/>
      <c r="M17" s="96"/>
      <c r="N17" s="103"/>
      <c r="O17" s="95"/>
      <c r="P17" s="96"/>
      <c r="Q17" s="103"/>
      <c r="R17" s="95"/>
      <c r="S17" s="96"/>
      <c r="T17" s="103"/>
      <c r="U17" s="95"/>
      <c r="V17" s="96"/>
      <c r="W17" s="103"/>
      <c r="X17" s="95"/>
      <c r="Y17" s="96"/>
      <c r="Z17" s="103"/>
      <c r="AA17" s="95"/>
      <c r="AB17" s="96"/>
      <c r="AC17" s="103"/>
      <c r="AD17" s="95"/>
      <c r="AE17" s="96"/>
      <c r="AF17" s="103"/>
      <c r="AG17" s="95"/>
      <c r="AH17" s="96"/>
      <c r="AI17" s="103"/>
      <c r="AJ17" s="95"/>
      <c r="AK17" s="96"/>
      <c r="AL17" s="103"/>
      <c r="AM17" s="95"/>
      <c r="AN17" s="96"/>
      <c r="AO17" s="103"/>
      <c r="AP17" s="95"/>
      <c r="AQ17" s="96"/>
      <c r="AR17" s="103"/>
      <c r="AS17" s="95"/>
      <c r="AT17" s="96"/>
      <c r="AU17" s="97"/>
      <c r="AV17" s="98"/>
      <c r="AW17" s="104"/>
    </row>
    <row r="18" spans="1:49" ht="42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93"/>
      <c r="K18" s="103"/>
      <c r="L18" s="100"/>
      <c r="M18" s="101"/>
      <c r="N18" s="103"/>
      <c r="O18" s="100"/>
      <c r="P18" s="101"/>
      <c r="Q18" s="103"/>
      <c r="R18" s="100"/>
      <c r="S18" s="101"/>
      <c r="T18" s="103"/>
      <c r="U18" s="100"/>
      <c r="V18" s="101"/>
      <c r="W18" s="103"/>
      <c r="X18" s="100"/>
      <c r="Y18" s="101"/>
      <c r="Z18" s="103"/>
      <c r="AA18" s="100"/>
      <c r="AB18" s="101"/>
      <c r="AC18" s="103"/>
      <c r="AD18" s="100"/>
      <c r="AE18" s="101"/>
      <c r="AF18" s="103"/>
      <c r="AG18" s="100"/>
      <c r="AH18" s="101"/>
      <c r="AI18" s="103"/>
      <c r="AJ18" s="100"/>
      <c r="AK18" s="101"/>
      <c r="AL18" s="103"/>
      <c r="AM18" s="100"/>
      <c r="AN18" s="101"/>
      <c r="AO18" s="103"/>
      <c r="AP18" s="100"/>
      <c r="AQ18" s="101"/>
      <c r="AR18" s="103"/>
      <c r="AS18" s="100"/>
      <c r="AT18" s="101"/>
      <c r="AU18" s="97"/>
      <c r="AV18" s="98"/>
      <c r="AW18" s="104"/>
    </row>
    <row r="19" spans="1:49" s="26" customFormat="1" ht="42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93"/>
      <c r="K19" s="105"/>
      <c r="L19" s="95"/>
      <c r="M19" s="96"/>
      <c r="N19" s="105"/>
      <c r="O19" s="95"/>
      <c r="P19" s="96"/>
      <c r="Q19" s="105"/>
      <c r="R19" s="95"/>
      <c r="S19" s="96"/>
      <c r="T19" s="105"/>
      <c r="U19" s="95"/>
      <c r="V19" s="96"/>
      <c r="W19" s="105"/>
      <c r="X19" s="95"/>
      <c r="Y19" s="96"/>
      <c r="Z19" s="105"/>
      <c r="AA19" s="95"/>
      <c r="AB19" s="96"/>
      <c r="AC19" s="105"/>
      <c r="AD19" s="95"/>
      <c r="AE19" s="96"/>
      <c r="AF19" s="105"/>
      <c r="AG19" s="95"/>
      <c r="AH19" s="96"/>
      <c r="AI19" s="105"/>
      <c r="AJ19" s="95"/>
      <c r="AK19" s="96"/>
      <c r="AL19" s="105"/>
      <c r="AM19" s="95"/>
      <c r="AN19" s="96"/>
      <c r="AO19" s="105"/>
      <c r="AP19" s="95"/>
      <c r="AQ19" s="96"/>
      <c r="AR19" s="105"/>
      <c r="AS19" s="95"/>
      <c r="AT19" s="96"/>
      <c r="AU19" s="97"/>
      <c r="AV19" s="98"/>
      <c r="AW19" s="104"/>
    </row>
    <row r="20" spans="1:49" s="26" customFormat="1" ht="42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93"/>
      <c r="K20" s="103"/>
      <c r="L20" s="100"/>
      <c r="M20" s="101"/>
      <c r="N20" s="103"/>
      <c r="O20" s="100"/>
      <c r="P20" s="101"/>
      <c r="Q20" s="103"/>
      <c r="R20" s="100"/>
      <c r="S20" s="101"/>
      <c r="T20" s="103"/>
      <c r="U20" s="100"/>
      <c r="V20" s="101"/>
      <c r="W20" s="103"/>
      <c r="X20" s="100"/>
      <c r="Y20" s="101"/>
      <c r="Z20" s="103"/>
      <c r="AA20" s="100"/>
      <c r="AB20" s="101"/>
      <c r="AC20" s="103"/>
      <c r="AD20" s="100"/>
      <c r="AE20" s="101"/>
      <c r="AF20" s="103"/>
      <c r="AG20" s="100"/>
      <c r="AH20" s="101"/>
      <c r="AI20" s="103"/>
      <c r="AJ20" s="100"/>
      <c r="AK20" s="101"/>
      <c r="AL20" s="103"/>
      <c r="AM20" s="100"/>
      <c r="AN20" s="101"/>
      <c r="AO20" s="103"/>
      <c r="AP20" s="100"/>
      <c r="AQ20" s="101"/>
      <c r="AR20" s="103"/>
      <c r="AS20" s="100"/>
      <c r="AT20" s="101"/>
      <c r="AU20" s="97"/>
      <c r="AV20" s="102"/>
      <c r="AW20" s="99"/>
    </row>
    <row r="21" spans="1:49" s="26" customFormat="1" ht="42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93"/>
      <c r="K21" s="105"/>
      <c r="L21" s="95"/>
      <c r="M21" s="96"/>
      <c r="N21" s="105"/>
      <c r="O21" s="95"/>
      <c r="P21" s="96"/>
      <c r="Q21" s="105"/>
      <c r="R21" s="95"/>
      <c r="S21" s="96"/>
      <c r="T21" s="105"/>
      <c r="U21" s="95"/>
      <c r="V21" s="96"/>
      <c r="W21" s="105"/>
      <c r="X21" s="95"/>
      <c r="Y21" s="96"/>
      <c r="Z21" s="105"/>
      <c r="AA21" s="95"/>
      <c r="AB21" s="96"/>
      <c r="AC21" s="105"/>
      <c r="AD21" s="95"/>
      <c r="AE21" s="96"/>
      <c r="AF21" s="105"/>
      <c r="AG21" s="95"/>
      <c r="AH21" s="96"/>
      <c r="AI21" s="105"/>
      <c r="AJ21" s="95"/>
      <c r="AK21" s="96"/>
      <c r="AL21" s="105"/>
      <c r="AM21" s="95"/>
      <c r="AN21" s="96"/>
      <c r="AO21" s="105"/>
      <c r="AP21" s="95"/>
      <c r="AQ21" s="96"/>
      <c r="AR21" s="105"/>
      <c r="AS21" s="95"/>
      <c r="AT21" s="96"/>
      <c r="AU21" s="97"/>
      <c r="AV21" s="102"/>
      <c r="AW21" s="99"/>
    </row>
    <row r="22" spans="1:49" s="26" customFormat="1" ht="42" customHeight="1">
      <c r="A22" s="19">
        <v>11</v>
      </c>
      <c r="B22" s="91"/>
      <c r="C22" s="91"/>
      <c r="D22" s="92"/>
      <c r="E22" s="92"/>
      <c r="F22" s="92"/>
      <c r="G22" s="92"/>
      <c r="H22" s="92"/>
      <c r="I22" s="92"/>
      <c r="J22" s="93"/>
      <c r="K22" s="105"/>
      <c r="L22" s="100"/>
      <c r="M22" s="101"/>
      <c r="N22" s="105"/>
      <c r="O22" s="100"/>
      <c r="P22" s="101"/>
      <c r="Q22" s="105"/>
      <c r="R22" s="100"/>
      <c r="S22" s="101"/>
      <c r="T22" s="105"/>
      <c r="U22" s="100"/>
      <c r="V22" s="101"/>
      <c r="W22" s="105"/>
      <c r="X22" s="100"/>
      <c r="Y22" s="101"/>
      <c r="Z22" s="105"/>
      <c r="AA22" s="100"/>
      <c r="AB22" s="101"/>
      <c r="AC22" s="105"/>
      <c r="AD22" s="100"/>
      <c r="AE22" s="101"/>
      <c r="AF22" s="105"/>
      <c r="AG22" s="100"/>
      <c r="AH22" s="101"/>
      <c r="AI22" s="105"/>
      <c r="AJ22" s="100"/>
      <c r="AK22" s="101"/>
      <c r="AL22" s="105"/>
      <c r="AM22" s="100"/>
      <c r="AN22" s="101"/>
      <c r="AO22" s="105"/>
      <c r="AP22" s="100"/>
      <c r="AQ22" s="101"/>
      <c r="AR22" s="105"/>
      <c r="AS22" s="100"/>
      <c r="AT22" s="101"/>
      <c r="AU22" s="97"/>
      <c r="AV22" s="102"/>
      <c r="AW22" s="99"/>
    </row>
    <row r="23" spans="1:49" s="30" customFormat="1" ht="42" customHeight="1">
      <c r="A23" s="19">
        <v>12</v>
      </c>
      <c r="B23" s="91"/>
      <c r="C23" s="91"/>
      <c r="D23" s="92"/>
      <c r="E23" s="92"/>
      <c r="F23" s="92"/>
      <c r="G23" s="92"/>
      <c r="H23" s="92"/>
      <c r="I23" s="92"/>
      <c r="J23" s="93"/>
      <c r="K23" s="105"/>
      <c r="L23" s="95"/>
      <c r="M23" s="96"/>
      <c r="N23" s="105"/>
      <c r="O23" s="95"/>
      <c r="P23" s="96"/>
      <c r="Q23" s="105"/>
      <c r="R23" s="95"/>
      <c r="S23" s="96"/>
      <c r="T23" s="105"/>
      <c r="U23" s="95"/>
      <c r="V23" s="96"/>
      <c r="W23" s="105"/>
      <c r="X23" s="95"/>
      <c r="Y23" s="96"/>
      <c r="Z23" s="105"/>
      <c r="AA23" s="95"/>
      <c r="AB23" s="96"/>
      <c r="AC23" s="105"/>
      <c r="AD23" s="95"/>
      <c r="AE23" s="96"/>
      <c r="AF23" s="105"/>
      <c r="AG23" s="95"/>
      <c r="AH23" s="96"/>
      <c r="AI23" s="105"/>
      <c r="AJ23" s="95"/>
      <c r="AK23" s="96"/>
      <c r="AL23" s="105"/>
      <c r="AM23" s="95"/>
      <c r="AN23" s="96"/>
      <c r="AO23" s="105"/>
      <c r="AP23" s="95"/>
      <c r="AQ23" s="96"/>
      <c r="AR23" s="105"/>
      <c r="AS23" s="95"/>
      <c r="AT23" s="96"/>
      <c r="AU23" s="97"/>
      <c r="AV23" s="102"/>
      <c r="AW23" s="99"/>
    </row>
    <row r="24" spans="1:49" ht="42" customHeight="1">
      <c r="A24" s="19">
        <v>13</v>
      </c>
      <c r="B24" s="91"/>
      <c r="C24" s="91"/>
      <c r="D24" s="92"/>
      <c r="E24" s="92"/>
      <c r="F24" s="92"/>
      <c r="G24" s="92"/>
      <c r="H24" s="92"/>
      <c r="I24" s="92"/>
      <c r="J24" s="93"/>
      <c r="K24" s="103"/>
      <c r="L24" s="100"/>
      <c r="M24" s="101"/>
      <c r="N24" s="103"/>
      <c r="O24" s="100"/>
      <c r="P24" s="101"/>
      <c r="Q24" s="103"/>
      <c r="R24" s="100"/>
      <c r="S24" s="101"/>
      <c r="T24" s="103"/>
      <c r="U24" s="100"/>
      <c r="V24" s="101"/>
      <c r="W24" s="103"/>
      <c r="X24" s="100"/>
      <c r="Y24" s="101"/>
      <c r="Z24" s="103"/>
      <c r="AA24" s="100"/>
      <c r="AB24" s="101"/>
      <c r="AC24" s="103"/>
      <c r="AD24" s="100"/>
      <c r="AE24" s="101"/>
      <c r="AF24" s="103"/>
      <c r="AG24" s="100"/>
      <c r="AH24" s="101"/>
      <c r="AI24" s="103"/>
      <c r="AJ24" s="100"/>
      <c r="AK24" s="101"/>
      <c r="AL24" s="103"/>
      <c r="AM24" s="100"/>
      <c r="AN24" s="101"/>
      <c r="AO24" s="103"/>
      <c r="AP24" s="100"/>
      <c r="AQ24" s="101"/>
      <c r="AR24" s="103"/>
      <c r="AS24" s="100"/>
      <c r="AT24" s="101"/>
      <c r="AU24" s="97"/>
      <c r="AV24" s="102"/>
      <c r="AW24" s="99"/>
    </row>
    <row r="25" spans="1:49" ht="42" customHeight="1">
      <c r="A25" s="19">
        <v>14</v>
      </c>
      <c r="B25" s="91"/>
      <c r="C25" s="91"/>
      <c r="D25" s="92"/>
      <c r="E25" s="92"/>
      <c r="F25" s="92"/>
      <c r="G25" s="92"/>
      <c r="H25" s="92"/>
      <c r="I25" s="92"/>
      <c r="J25" s="93"/>
      <c r="K25" s="105"/>
      <c r="L25" s="95"/>
      <c r="M25" s="96"/>
      <c r="N25" s="105"/>
      <c r="O25" s="95"/>
      <c r="P25" s="96"/>
      <c r="Q25" s="105"/>
      <c r="R25" s="95"/>
      <c r="S25" s="96"/>
      <c r="T25" s="105"/>
      <c r="U25" s="95"/>
      <c r="V25" s="96"/>
      <c r="W25" s="105"/>
      <c r="X25" s="95"/>
      <c r="Y25" s="96"/>
      <c r="Z25" s="105"/>
      <c r="AA25" s="95"/>
      <c r="AB25" s="96"/>
      <c r="AC25" s="105"/>
      <c r="AD25" s="95"/>
      <c r="AE25" s="96"/>
      <c r="AF25" s="105"/>
      <c r="AG25" s="95"/>
      <c r="AH25" s="96"/>
      <c r="AI25" s="105"/>
      <c r="AJ25" s="95"/>
      <c r="AK25" s="96"/>
      <c r="AL25" s="105"/>
      <c r="AM25" s="95"/>
      <c r="AN25" s="96"/>
      <c r="AO25" s="105"/>
      <c r="AP25" s="95"/>
      <c r="AQ25" s="96"/>
      <c r="AR25" s="105"/>
      <c r="AS25" s="95"/>
      <c r="AT25" s="96"/>
      <c r="AU25" s="97"/>
      <c r="AV25" s="102"/>
      <c r="AW25" s="99"/>
    </row>
    <row r="26" spans="1:49" s="30" customFormat="1" ht="42" customHeight="1">
      <c r="A26" s="19">
        <v>15</v>
      </c>
      <c r="B26" s="91"/>
      <c r="C26" s="91"/>
      <c r="D26" s="92"/>
      <c r="E26" s="92"/>
      <c r="F26" s="92"/>
      <c r="G26" s="92"/>
      <c r="H26" s="92"/>
      <c r="I26" s="92"/>
      <c r="J26" s="93"/>
      <c r="K26" s="103"/>
      <c r="L26" s="100"/>
      <c r="M26" s="101"/>
      <c r="N26" s="103"/>
      <c r="O26" s="100"/>
      <c r="P26" s="101"/>
      <c r="Q26" s="103"/>
      <c r="R26" s="100"/>
      <c r="S26" s="101"/>
      <c r="T26" s="103"/>
      <c r="U26" s="100"/>
      <c r="V26" s="101"/>
      <c r="W26" s="103"/>
      <c r="X26" s="100"/>
      <c r="Y26" s="101"/>
      <c r="Z26" s="103"/>
      <c r="AA26" s="100"/>
      <c r="AB26" s="101"/>
      <c r="AC26" s="103"/>
      <c r="AD26" s="100"/>
      <c r="AE26" s="101"/>
      <c r="AF26" s="103"/>
      <c r="AG26" s="100"/>
      <c r="AH26" s="101"/>
      <c r="AI26" s="103"/>
      <c r="AJ26" s="100"/>
      <c r="AK26" s="101"/>
      <c r="AL26" s="103"/>
      <c r="AM26" s="100"/>
      <c r="AN26" s="101"/>
      <c r="AO26" s="103"/>
      <c r="AP26" s="100"/>
      <c r="AQ26" s="101"/>
      <c r="AR26" s="103"/>
      <c r="AS26" s="100"/>
      <c r="AT26" s="101"/>
      <c r="AU26" s="97"/>
      <c r="AV26" s="106"/>
      <c r="AW26" s="107"/>
    </row>
    <row r="27" spans="1:49" ht="42" customHeight="1">
      <c r="A27" s="19">
        <v>16</v>
      </c>
      <c r="B27" s="91"/>
      <c r="C27" s="91"/>
      <c r="D27" s="92"/>
      <c r="E27" s="92"/>
      <c r="F27" s="92"/>
      <c r="G27" s="92"/>
      <c r="H27" s="92"/>
      <c r="I27" s="92"/>
      <c r="J27" s="93"/>
      <c r="K27" s="105"/>
      <c r="L27" s="95"/>
      <c r="M27" s="96"/>
      <c r="N27" s="105"/>
      <c r="O27" s="95"/>
      <c r="P27" s="96"/>
      <c r="Q27" s="105"/>
      <c r="R27" s="95"/>
      <c r="S27" s="96"/>
      <c r="T27" s="105"/>
      <c r="U27" s="95"/>
      <c r="V27" s="96"/>
      <c r="W27" s="105"/>
      <c r="X27" s="95"/>
      <c r="Y27" s="96"/>
      <c r="Z27" s="105"/>
      <c r="AA27" s="95"/>
      <c r="AB27" s="96"/>
      <c r="AC27" s="105"/>
      <c r="AD27" s="95"/>
      <c r="AE27" s="96"/>
      <c r="AF27" s="105"/>
      <c r="AG27" s="95"/>
      <c r="AH27" s="96"/>
      <c r="AI27" s="105"/>
      <c r="AJ27" s="95"/>
      <c r="AK27" s="96"/>
      <c r="AL27" s="105"/>
      <c r="AM27" s="95"/>
      <c r="AN27" s="96"/>
      <c r="AO27" s="105"/>
      <c r="AP27" s="95"/>
      <c r="AQ27" s="96"/>
      <c r="AR27" s="105"/>
      <c r="AS27" s="95"/>
      <c r="AT27" s="96"/>
      <c r="AU27" s="97"/>
      <c r="AV27" s="106"/>
      <c r="AW27" s="107"/>
    </row>
    <row r="28" spans="1:49" ht="42" customHeight="1">
      <c r="A28" s="19">
        <v>17</v>
      </c>
      <c r="B28" s="91"/>
      <c r="C28" s="91"/>
      <c r="D28" s="92"/>
      <c r="E28" s="92"/>
      <c r="F28" s="92"/>
      <c r="G28" s="92"/>
      <c r="H28" s="92"/>
      <c r="I28" s="92"/>
      <c r="J28" s="93"/>
      <c r="K28" s="105"/>
      <c r="L28" s="100"/>
      <c r="M28" s="101"/>
      <c r="N28" s="105"/>
      <c r="O28" s="100"/>
      <c r="P28" s="101"/>
      <c r="Q28" s="105"/>
      <c r="R28" s="100"/>
      <c r="S28" s="101"/>
      <c r="T28" s="105"/>
      <c r="U28" s="100"/>
      <c r="V28" s="101"/>
      <c r="W28" s="105"/>
      <c r="X28" s="100"/>
      <c r="Y28" s="101"/>
      <c r="Z28" s="105"/>
      <c r="AA28" s="100"/>
      <c r="AB28" s="101"/>
      <c r="AC28" s="105"/>
      <c r="AD28" s="100"/>
      <c r="AE28" s="101"/>
      <c r="AF28" s="105"/>
      <c r="AG28" s="100"/>
      <c r="AH28" s="101"/>
      <c r="AI28" s="105"/>
      <c r="AJ28" s="100"/>
      <c r="AK28" s="101"/>
      <c r="AL28" s="105"/>
      <c r="AM28" s="100"/>
      <c r="AN28" s="101"/>
      <c r="AO28" s="105"/>
      <c r="AP28" s="100"/>
      <c r="AQ28" s="101"/>
      <c r="AR28" s="105"/>
      <c r="AS28" s="100"/>
      <c r="AT28" s="101"/>
      <c r="AU28" s="97"/>
      <c r="AV28" s="106"/>
      <c r="AW28" s="107"/>
    </row>
    <row r="29" spans="1:49" ht="42" customHeight="1" thickBot="1">
      <c r="A29" s="46">
        <v>18</v>
      </c>
      <c r="B29" s="108"/>
      <c r="C29" s="108"/>
      <c r="D29" s="109"/>
      <c r="E29" s="109"/>
      <c r="F29" s="109"/>
      <c r="G29" s="109"/>
      <c r="H29" s="109"/>
      <c r="I29" s="109"/>
      <c r="J29" s="110"/>
      <c r="K29" s="111"/>
      <c r="L29" s="74"/>
      <c r="M29" s="112"/>
      <c r="N29" s="111"/>
      <c r="O29" s="74"/>
      <c r="P29" s="112"/>
      <c r="Q29" s="111"/>
      <c r="R29" s="74"/>
      <c r="S29" s="112"/>
      <c r="T29" s="111"/>
      <c r="U29" s="74"/>
      <c r="V29" s="112"/>
      <c r="W29" s="111"/>
      <c r="X29" s="74"/>
      <c r="Y29" s="112"/>
      <c r="Z29" s="111"/>
      <c r="AA29" s="74"/>
      <c r="AB29" s="112"/>
      <c r="AC29" s="111"/>
      <c r="AD29" s="74"/>
      <c r="AE29" s="112"/>
      <c r="AF29" s="111"/>
      <c r="AG29" s="74"/>
      <c r="AH29" s="112"/>
      <c r="AI29" s="111"/>
      <c r="AJ29" s="74"/>
      <c r="AK29" s="112"/>
      <c r="AL29" s="111"/>
      <c r="AM29" s="74"/>
      <c r="AN29" s="112"/>
      <c r="AO29" s="111"/>
      <c r="AP29" s="74"/>
      <c r="AQ29" s="112"/>
      <c r="AR29" s="111"/>
      <c r="AS29" s="74"/>
      <c r="AT29" s="112"/>
      <c r="AU29" s="113"/>
      <c r="AV29" s="114"/>
      <c r="AW29" s="115"/>
    </row>
    <row r="30" spans="1:50" s="4" customFormat="1" ht="16.5" customHeight="1">
      <c r="A30" s="429"/>
      <c r="B30" s="442" t="s">
        <v>61</v>
      </c>
      <c r="C30" s="430"/>
      <c r="D30" s="430"/>
      <c r="E30" s="430"/>
      <c r="F30" s="430"/>
      <c r="G30" s="442" t="s">
        <v>62</v>
      </c>
      <c r="H30" s="442"/>
      <c r="I30" s="43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0"/>
      <c r="AV30" s="51"/>
      <c r="AW30" s="52"/>
      <c r="AX30" s="53"/>
    </row>
    <row r="31" spans="1:50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44" t="s">
        <v>64</v>
      </c>
      <c r="AW31" s="444"/>
      <c r="AX31" s="53"/>
    </row>
    <row r="32" spans="1:50" s="4" customFormat="1" ht="19.5" customHeight="1">
      <c r="A32" s="429"/>
      <c r="B32" s="429"/>
      <c r="C32" s="430"/>
      <c r="D32" s="430"/>
      <c r="E32" s="430"/>
      <c r="F32" s="430"/>
      <c r="G32" s="430"/>
      <c r="H32" s="430"/>
      <c r="I32" s="430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44"/>
      <c r="AW32" s="444"/>
      <c r="AX32" s="53"/>
    </row>
    <row r="33" spans="1:50" s="4" customFormat="1" ht="19.5" customHeight="1">
      <c r="A33" s="448" t="s">
        <v>65</v>
      </c>
      <c r="B33" s="448"/>
      <c r="C33" s="448"/>
      <c r="D33" s="54"/>
      <c r="E33" s="54"/>
      <c r="F33" s="54"/>
      <c r="G33" s="429" t="s">
        <v>639</v>
      </c>
      <c r="H33" s="429"/>
      <c r="I33" s="5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444" t="s">
        <v>64</v>
      </c>
      <c r="AW33" s="444"/>
      <c r="AX33" s="53"/>
    </row>
    <row r="34" spans="1:50" s="4" customFormat="1" ht="19.5" customHeight="1">
      <c r="A34" s="449"/>
      <c r="B34" s="449"/>
      <c r="C34" s="449"/>
      <c r="D34" s="54"/>
      <c r="E34" s="54"/>
      <c r="F34" s="54"/>
      <c r="G34" s="429" t="s">
        <v>68</v>
      </c>
      <c r="H34" s="429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429"/>
      <c r="AW34" s="52"/>
      <c r="AX34" s="53"/>
    </row>
    <row r="35" spans="1:50" s="4" customFormat="1" ht="19.5" customHeight="1">
      <c r="A35" s="449" t="s">
        <v>67</v>
      </c>
      <c r="B35" s="449"/>
      <c r="C35" s="449"/>
      <c r="D35" s="54"/>
      <c r="E35" s="54"/>
      <c r="F35" s="54"/>
      <c r="G35" s="429"/>
      <c r="H35" s="429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444" t="s">
        <v>64</v>
      </c>
      <c r="AW35" s="444"/>
      <c r="AX35" s="53"/>
    </row>
    <row r="36" spans="1:50" s="4" customFormat="1" ht="19.5" customHeight="1">
      <c r="A36" s="445" t="s">
        <v>71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429"/>
      <c r="AW36" s="52" t="s">
        <v>68</v>
      </c>
      <c r="AX36" s="53"/>
    </row>
    <row r="37" spans="1:50" s="4" customFormat="1" ht="19.5" customHeight="1">
      <c r="A37" s="445" t="s">
        <v>72</v>
      </c>
      <c r="B37" s="445"/>
      <c r="C37" s="55" t="s">
        <v>70</v>
      </c>
      <c r="D37" s="54"/>
      <c r="E37" s="54"/>
      <c r="F37" s="54"/>
      <c r="G37" s="429"/>
      <c r="H37" s="429"/>
      <c r="I37" s="52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429"/>
      <c r="AW37" s="56" t="s">
        <v>0</v>
      </c>
      <c r="AX37" s="53"/>
    </row>
  </sheetData>
  <sheetProtection/>
  <mergeCells count="41">
    <mergeCell ref="A2:D2"/>
    <mergeCell ref="D5:AU5"/>
    <mergeCell ref="A7:E7"/>
    <mergeCell ref="G7:AV7"/>
    <mergeCell ref="A8:E8"/>
    <mergeCell ref="H10:H11"/>
    <mergeCell ref="I10:I11"/>
    <mergeCell ref="J10:J11"/>
    <mergeCell ref="A9:E9"/>
    <mergeCell ref="G9:AV9"/>
    <mergeCell ref="AV5:AW5"/>
    <mergeCell ref="G8:AV8"/>
    <mergeCell ref="A37:B37"/>
    <mergeCell ref="AR10:AT10"/>
    <mergeCell ref="A34:C34"/>
    <mergeCell ref="A35:C35"/>
    <mergeCell ref="A10:A11"/>
    <mergeCell ref="B10:B11"/>
    <mergeCell ref="D10:D11"/>
    <mergeCell ref="A33:C33"/>
    <mergeCell ref="F10:F11"/>
    <mergeCell ref="G10:G11"/>
    <mergeCell ref="AV33:AW33"/>
    <mergeCell ref="Z10:AB10"/>
    <mergeCell ref="AC10:AE10"/>
    <mergeCell ref="AV32:AW32"/>
    <mergeCell ref="K10:M10"/>
    <mergeCell ref="N10:P10"/>
    <mergeCell ref="Q10:S10"/>
    <mergeCell ref="T10:V10"/>
    <mergeCell ref="W10:Y10"/>
    <mergeCell ref="AV35:AW35"/>
    <mergeCell ref="A36:B36"/>
    <mergeCell ref="AF10:AH10"/>
    <mergeCell ref="AI10:AK10"/>
    <mergeCell ref="AL10:AN10"/>
    <mergeCell ref="AO10:AQ10"/>
    <mergeCell ref="AV10:AV11"/>
    <mergeCell ref="AW10:AW11"/>
    <mergeCell ref="AV31:AW31"/>
    <mergeCell ref="E10:E11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4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T29"/>
  <sheetViews>
    <sheetView zoomScale="60" zoomScaleNormal="60" zoomScalePageLayoutView="0" workbookViewId="0" topLeftCell="A1">
      <selection activeCell="G16" sqref="G16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670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671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673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674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33" t="s">
        <v>675</v>
      </c>
      <c r="E12" s="333" t="s">
        <v>676</v>
      </c>
      <c r="F12" s="333" t="s">
        <v>108</v>
      </c>
      <c r="G12" s="333" t="s">
        <v>389</v>
      </c>
      <c r="H12" s="333" t="s">
        <v>36</v>
      </c>
      <c r="I12" s="334">
        <v>2001</v>
      </c>
      <c r="J12" s="334">
        <v>2407</v>
      </c>
      <c r="K12" s="72"/>
      <c r="L12" s="72"/>
      <c r="M12" s="72"/>
      <c r="N12" s="72"/>
      <c r="O12" s="72"/>
      <c r="P12" s="72"/>
      <c r="Q12" s="88"/>
      <c r="R12" s="89"/>
      <c r="S12" s="90" t="s">
        <v>106</v>
      </c>
    </row>
    <row r="13" spans="1:19" s="26" customFormat="1" ht="27" customHeight="1">
      <c r="A13" s="19">
        <v>2</v>
      </c>
      <c r="B13" s="91"/>
      <c r="C13" s="91"/>
      <c r="D13" s="333" t="s">
        <v>677</v>
      </c>
      <c r="E13" s="333" t="s">
        <v>678</v>
      </c>
      <c r="F13" s="333" t="s">
        <v>646</v>
      </c>
      <c r="G13" s="333" t="s">
        <v>328</v>
      </c>
      <c r="H13" s="333" t="s">
        <v>36</v>
      </c>
      <c r="I13" s="334">
        <v>2001</v>
      </c>
      <c r="J13" s="334">
        <v>1761</v>
      </c>
      <c r="K13" s="116">
        <v>10.03</v>
      </c>
      <c r="L13" s="116">
        <v>10.62</v>
      </c>
      <c r="M13" s="116">
        <v>10.07</v>
      </c>
      <c r="N13" s="116">
        <v>9.46</v>
      </c>
      <c r="O13" s="116">
        <v>11.47</v>
      </c>
      <c r="P13" s="116">
        <v>10.22</v>
      </c>
      <c r="Q13" s="97">
        <v>11.47</v>
      </c>
      <c r="R13" s="98" t="s">
        <v>45</v>
      </c>
      <c r="S13" s="99"/>
    </row>
    <row r="14" spans="1:19" s="30" customFormat="1" ht="27" customHeight="1">
      <c r="A14" s="19">
        <v>3</v>
      </c>
      <c r="B14" s="91"/>
      <c r="C14" s="91"/>
      <c r="D14" s="333" t="s">
        <v>679</v>
      </c>
      <c r="E14" s="333" t="s">
        <v>423</v>
      </c>
      <c r="F14" s="333" t="s">
        <v>108</v>
      </c>
      <c r="G14" s="333" t="s">
        <v>680</v>
      </c>
      <c r="H14" s="333" t="s">
        <v>83</v>
      </c>
      <c r="I14" s="334">
        <v>2000</v>
      </c>
      <c r="J14" s="334">
        <v>607</v>
      </c>
      <c r="K14" s="119">
        <v>12.41</v>
      </c>
      <c r="L14" s="119">
        <v>12.78</v>
      </c>
      <c r="M14" s="119">
        <v>12.42</v>
      </c>
      <c r="N14" s="119">
        <v>13</v>
      </c>
      <c r="O14" s="119">
        <v>13.28</v>
      </c>
      <c r="P14" s="119">
        <v>12.88</v>
      </c>
      <c r="Q14" s="120">
        <v>13.28</v>
      </c>
      <c r="R14" s="121" t="s">
        <v>37</v>
      </c>
      <c r="S14" s="99"/>
    </row>
    <row r="15" spans="1:19" s="30" customFormat="1" ht="27" customHeight="1">
      <c r="A15" s="19">
        <v>4</v>
      </c>
      <c r="B15" s="91"/>
      <c r="C15" s="91"/>
      <c r="D15" s="352" t="s">
        <v>681</v>
      </c>
      <c r="E15" s="333" t="s">
        <v>682</v>
      </c>
      <c r="F15" s="333" t="s">
        <v>127</v>
      </c>
      <c r="G15" s="333" t="s">
        <v>683</v>
      </c>
      <c r="H15" s="333" t="s">
        <v>139</v>
      </c>
      <c r="I15" s="334">
        <v>2000</v>
      </c>
      <c r="J15" s="334">
        <v>2376</v>
      </c>
      <c r="K15" s="119">
        <v>12.55</v>
      </c>
      <c r="L15" s="119">
        <v>12.45</v>
      </c>
      <c r="M15" s="119" t="s">
        <v>505</v>
      </c>
      <c r="N15" s="119" t="s">
        <v>505</v>
      </c>
      <c r="O15" s="119">
        <v>12.35</v>
      </c>
      <c r="P15" s="119">
        <v>13.01</v>
      </c>
      <c r="Q15" s="120">
        <v>13.01</v>
      </c>
      <c r="R15" s="121" t="s">
        <v>53</v>
      </c>
      <c r="S15" s="99"/>
    </row>
    <row r="16" spans="1:19" s="30" customFormat="1" ht="27" customHeight="1">
      <c r="A16" s="19">
        <v>5</v>
      </c>
      <c r="B16" s="91"/>
      <c r="C16" s="91"/>
      <c r="D16" s="352" t="s">
        <v>684</v>
      </c>
      <c r="E16" s="333" t="s">
        <v>685</v>
      </c>
      <c r="F16" s="333" t="s">
        <v>686</v>
      </c>
      <c r="G16" s="333" t="s">
        <v>687</v>
      </c>
      <c r="H16" s="333" t="s">
        <v>135</v>
      </c>
      <c r="I16" s="334">
        <v>1999</v>
      </c>
      <c r="J16" s="334">
        <v>2376</v>
      </c>
      <c r="K16" s="119">
        <v>9.69</v>
      </c>
      <c r="L16" s="119">
        <v>10.36</v>
      </c>
      <c r="M16" s="119" t="s">
        <v>505</v>
      </c>
      <c r="N16" s="119">
        <v>9.81</v>
      </c>
      <c r="O16" s="119">
        <v>10.62</v>
      </c>
      <c r="P16" s="119">
        <v>10.21</v>
      </c>
      <c r="Q16" s="120">
        <v>10.62</v>
      </c>
      <c r="R16" s="121" t="s">
        <v>58</v>
      </c>
      <c r="S16" s="104"/>
    </row>
    <row r="17" spans="1:19" s="30" customFormat="1" ht="27" customHeight="1">
      <c r="A17" s="19">
        <v>6</v>
      </c>
      <c r="B17" s="91"/>
      <c r="C17" s="91"/>
      <c r="D17" s="385"/>
      <c r="E17" s="385"/>
      <c r="F17" s="385"/>
      <c r="G17" s="385"/>
      <c r="H17" s="385"/>
      <c r="I17" s="385"/>
      <c r="J17" s="386"/>
      <c r="K17" s="119"/>
      <c r="L17" s="119"/>
      <c r="M17" s="119"/>
      <c r="N17" s="119"/>
      <c r="O17" s="119"/>
      <c r="P17" s="119"/>
      <c r="Q17" s="120"/>
      <c r="R17" s="121"/>
      <c r="S17" s="104"/>
    </row>
    <row r="18" spans="1:19" ht="27" customHeight="1">
      <c r="A18" s="19">
        <v>7</v>
      </c>
      <c r="B18" s="91"/>
      <c r="C18" s="91"/>
      <c r="D18" s="117"/>
      <c r="E18" s="117"/>
      <c r="F18" s="117"/>
      <c r="G18" s="117"/>
      <c r="H18" s="117"/>
      <c r="I18" s="117"/>
      <c r="J18" s="118"/>
      <c r="K18" s="119"/>
      <c r="L18" s="119"/>
      <c r="M18" s="119"/>
      <c r="N18" s="119"/>
      <c r="O18" s="119"/>
      <c r="P18" s="119"/>
      <c r="Q18" s="120"/>
      <c r="R18" s="121"/>
      <c r="S18" s="104"/>
    </row>
    <row r="19" spans="1:19" s="26" customFormat="1" ht="27" customHeight="1">
      <c r="A19" s="19">
        <v>8</v>
      </c>
      <c r="B19" s="91"/>
      <c r="C19" s="91"/>
      <c r="D19" s="117"/>
      <c r="E19" s="117"/>
      <c r="F19" s="117"/>
      <c r="G19" s="117"/>
      <c r="H19" s="117"/>
      <c r="I19" s="117"/>
      <c r="J19" s="118"/>
      <c r="K19" s="119"/>
      <c r="L19" s="119"/>
      <c r="M19" s="119"/>
      <c r="N19" s="119"/>
      <c r="O19" s="119"/>
      <c r="P19" s="119"/>
      <c r="Q19" s="120"/>
      <c r="R19" s="121"/>
      <c r="S19" s="104"/>
    </row>
    <row r="20" spans="1:19" s="26" customFormat="1" ht="27" customHeight="1">
      <c r="A20" s="19">
        <v>9</v>
      </c>
      <c r="B20" s="91"/>
      <c r="C20" s="91"/>
      <c r="D20" s="117"/>
      <c r="E20" s="117"/>
      <c r="F20" s="117"/>
      <c r="G20" s="117"/>
      <c r="H20" s="117"/>
      <c r="I20" s="117"/>
      <c r="J20" s="118"/>
      <c r="K20" s="119"/>
      <c r="L20" s="119"/>
      <c r="M20" s="119"/>
      <c r="N20" s="119"/>
      <c r="O20" s="119"/>
      <c r="P20" s="119"/>
      <c r="Q20" s="120"/>
      <c r="R20" s="121"/>
      <c r="S20" s="99"/>
    </row>
    <row r="21" spans="1:19" s="26" customFormat="1" ht="27" customHeight="1">
      <c r="A21" s="19">
        <v>10</v>
      </c>
      <c r="B21" s="91"/>
      <c r="C21" s="91"/>
      <c r="D21" s="117"/>
      <c r="E21" s="117"/>
      <c r="F21" s="117"/>
      <c r="G21" s="117"/>
      <c r="H21" s="117"/>
      <c r="I21" s="117"/>
      <c r="J21" s="118"/>
      <c r="K21" s="119"/>
      <c r="L21" s="119"/>
      <c r="M21" s="119"/>
      <c r="N21" s="119"/>
      <c r="O21" s="119"/>
      <c r="P21" s="119"/>
      <c r="Q21" s="120"/>
      <c r="R21" s="121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50" zoomScaleNormal="50" zoomScalePageLayoutView="0" workbookViewId="0" topLeftCell="A1">
      <selection activeCell="G18" sqref="G18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153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154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155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156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7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83">
        <v>3</v>
      </c>
      <c r="D13" s="352" t="s">
        <v>158</v>
      </c>
      <c r="E13" s="333" t="s">
        <v>159</v>
      </c>
      <c r="F13" s="333" t="s">
        <v>103</v>
      </c>
      <c r="G13" s="333" t="s">
        <v>160</v>
      </c>
      <c r="H13" s="333" t="s">
        <v>36</v>
      </c>
      <c r="I13" s="334">
        <v>2001</v>
      </c>
      <c r="J13" s="334">
        <v>2311</v>
      </c>
      <c r="K13" s="399" t="s">
        <v>53</v>
      </c>
      <c r="L13" s="397" t="s">
        <v>161</v>
      </c>
      <c r="M13" s="398" t="s">
        <v>162</v>
      </c>
      <c r="N13" s="99"/>
    </row>
    <row r="14" spans="1:14" s="26" customFormat="1" ht="19.5" customHeight="1">
      <c r="A14" s="19">
        <v>2</v>
      </c>
      <c r="B14" s="27"/>
      <c r="C14" s="405">
        <v>4</v>
      </c>
      <c r="D14" s="352" t="s">
        <v>163</v>
      </c>
      <c r="E14" s="333" t="s">
        <v>33</v>
      </c>
      <c r="F14" s="333" t="s">
        <v>50</v>
      </c>
      <c r="G14" s="333" t="s">
        <v>164</v>
      </c>
      <c r="H14" s="333" t="s">
        <v>83</v>
      </c>
      <c r="I14" s="334">
        <v>2000</v>
      </c>
      <c r="J14" s="334">
        <v>605</v>
      </c>
      <c r="K14" s="92" t="s">
        <v>58</v>
      </c>
      <c r="L14" s="401" t="s">
        <v>165</v>
      </c>
      <c r="M14" s="402" t="s">
        <v>166</v>
      </c>
      <c r="N14" s="99"/>
    </row>
    <row r="15" spans="1:14" s="30" customFormat="1" ht="19.5" customHeight="1">
      <c r="A15" s="19">
        <v>3</v>
      </c>
      <c r="B15" s="27"/>
      <c r="C15" s="405">
        <v>5</v>
      </c>
      <c r="D15" s="352" t="s">
        <v>167</v>
      </c>
      <c r="E15" s="333" t="s">
        <v>168</v>
      </c>
      <c r="F15" s="333" t="s">
        <v>42</v>
      </c>
      <c r="G15" s="333" t="s">
        <v>169</v>
      </c>
      <c r="H15" s="333" t="s">
        <v>44</v>
      </c>
      <c r="I15" s="334">
        <v>2000</v>
      </c>
      <c r="J15" s="334">
        <v>3098</v>
      </c>
      <c r="K15" s="400" t="s">
        <v>37</v>
      </c>
      <c r="L15" s="401" t="s">
        <v>170</v>
      </c>
      <c r="M15" s="402" t="s">
        <v>171</v>
      </c>
      <c r="N15" s="99"/>
    </row>
    <row r="16" spans="1:14" s="30" customFormat="1" ht="19.5" customHeight="1">
      <c r="A16" s="19">
        <v>4</v>
      </c>
      <c r="B16" s="20"/>
      <c r="C16" s="283"/>
      <c r="D16" s="352" t="s">
        <v>172</v>
      </c>
      <c r="E16" s="333" t="s">
        <v>173</v>
      </c>
      <c r="F16" s="333" t="s">
        <v>50</v>
      </c>
      <c r="G16" s="333" t="s">
        <v>174</v>
      </c>
      <c r="H16" s="333" t="s">
        <v>135</v>
      </c>
      <c r="I16" s="334">
        <v>2001</v>
      </c>
      <c r="J16" s="334">
        <v>2730</v>
      </c>
      <c r="K16" s="418"/>
      <c r="L16" s="418"/>
      <c r="M16" s="123"/>
      <c r="N16" s="104" t="s">
        <v>106</v>
      </c>
    </row>
    <row r="17" spans="1:14" s="30" customFormat="1" ht="19.5" customHeight="1">
      <c r="A17" s="19">
        <v>5</v>
      </c>
      <c r="B17" s="20"/>
      <c r="C17" s="91"/>
      <c r="D17" s="352" t="s">
        <v>175</v>
      </c>
      <c r="E17" s="333" t="s">
        <v>176</v>
      </c>
      <c r="F17" s="333" t="s">
        <v>96</v>
      </c>
      <c r="G17" s="333" t="s">
        <v>177</v>
      </c>
      <c r="H17" s="333" t="s">
        <v>105</v>
      </c>
      <c r="I17" s="334">
        <v>2001</v>
      </c>
      <c r="J17" s="334">
        <v>2372</v>
      </c>
      <c r="K17" s="419"/>
      <c r="L17" s="91"/>
      <c r="M17" s="123"/>
      <c r="N17" s="104" t="s">
        <v>106</v>
      </c>
    </row>
    <row r="18" spans="1:14" s="30" customFormat="1" ht="19.5" customHeight="1">
      <c r="A18" s="19">
        <v>6</v>
      </c>
      <c r="B18" s="20"/>
      <c r="C18" s="91"/>
      <c r="D18" s="352" t="s">
        <v>178</v>
      </c>
      <c r="E18" s="333" t="s">
        <v>179</v>
      </c>
      <c r="F18" s="333" t="s">
        <v>180</v>
      </c>
      <c r="G18" s="333" t="s">
        <v>117</v>
      </c>
      <c r="H18" s="333" t="s">
        <v>111</v>
      </c>
      <c r="I18" s="334">
        <v>2000</v>
      </c>
      <c r="J18" s="334">
        <v>2091</v>
      </c>
      <c r="K18" s="91"/>
      <c r="L18" s="91"/>
      <c r="M18" s="123"/>
      <c r="N18" s="104" t="s">
        <v>106</v>
      </c>
    </row>
    <row r="19" spans="1:14" ht="19.5" customHeight="1">
      <c r="A19" s="19">
        <v>7</v>
      </c>
      <c r="B19" s="20"/>
      <c r="C19" s="91">
        <v>6</v>
      </c>
      <c r="D19" s="352" t="s">
        <v>181</v>
      </c>
      <c r="E19" s="333" t="s">
        <v>182</v>
      </c>
      <c r="F19" s="333" t="s">
        <v>183</v>
      </c>
      <c r="G19" s="333" t="s">
        <v>184</v>
      </c>
      <c r="H19" s="333" t="s">
        <v>52</v>
      </c>
      <c r="I19" s="334">
        <v>2001</v>
      </c>
      <c r="J19" s="334">
        <v>2047</v>
      </c>
      <c r="K19" s="91" t="s">
        <v>45</v>
      </c>
      <c r="L19" s="91" t="s">
        <v>185</v>
      </c>
      <c r="M19" s="123" t="s">
        <v>186</v>
      </c>
      <c r="N19" s="104"/>
    </row>
    <row r="20" spans="1:14" s="26" customFormat="1" ht="19.5" customHeight="1">
      <c r="A20" s="19">
        <v>8</v>
      </c>
      <c r="B20" s="38"/>
      <c r="C20" s="406"/>
      <c r="D20" s="288"/>
      <c r="E20" s="288"/>
      <c r="F20" s="288"/>
      <c r="G20" s="288"/>
      <c r="H20" s="288"/>
      <c r="I20" s="288"/>
      <c r="J20" s="288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288"/>
      <c r="E21" s="288"/>
      <c r="F21" s="288"/>
      <c r="G21" s="288"/>
      <c r="H21" s="288"/>
      <c r="I21" s="288"/>
      <c r="J21" s="288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9"/>
  <sheetViews>
    <sheetView zoomScale="60" zoomScaleNormal="60" zoomScalePageLayoutView="0" workbookViewId="0" topLeftCell="A1">
      <selection activeCell="X8" sqref="X8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3.87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689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690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691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674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3"/>
    </row>
    <row r="12" spans="1:19" s="26" customFormat="1" ht="27" customHeight="1">
      <c r="A12" s="84">
        <v>1</v>
      </c>
      <c r="B12" s="85"/>
      <c r="C12" s="85"/>
      <c r="D12" s="333" t="s">
        <v>692</v>
      </c>
      <c r="E12" s="333" t="s">
        <v>96</v>
      </c>
      <c r="F12" s="333" t="s">
        <v>50</v>
      </c>
      <c r="G12" s="333" t="s">
        <v>35</v>
      </c>
      <c r="H12" s="333" t="s">
        <v>36</v>
      </c>
      <c r="I12" s="334">
        <v>2000</v>
      </c>
      <c r="J12" s="334">
        <v>2303</v>
      </c>
      <c r="K12" s="299" t="s">
        <v>505</v>
      </c>
      <c r="L12" s="299" t="s">
        <v>505</v>
      </c>
      <c r="M12" s="299">
        <v>13.4</v>
      </c>
      <c r="N12" s="299">
        <v>14.4</v>
      </c>
      <c r="O12" s="299">
        <v>14.24</v>
      </c>
      <c r="P12" s="299">
        <v>14.9</v>
      </c>
      <c r="Q12" s="300">
        <v>14.9</v>
      </c>
      <c r="R12" s="301" t="s">
        <v>129</v>
      </c>
      <c r="S12" s="434"/>
    </row>
    <row r="13" spans="1:19" s="26" customFormat="1" ht="27" customHeight="1">
      <c r="A13" s="19">
        <v>2</v>
      </c>
      <c r="B13" s="91"/>
      <c r="C13" s="91"/>
      <c r="D13" s="333" t="s">
        <v>693</v>
      </c>
      <c r="E13" s="333" t="s">
        <v>42</v>
      </c>
      <c r="F13" s="333" t="s">
        <v>116</v>
      </c>
      <c r="G13" s="333" t="s">
        <v>212</v>
      </c>
      <c r="H13" s="333" t="s">
        <v>83</v>
      </c>
      <c r="I13" s="334">
        <v>1999</v>
      </c>
      <c r="J13" s="334">
        <v>97</v>
      </c>
      <c r="K13" s="100">
        <v>15.68</v>
      </c>
      <c r="L13" s="100">
        <v>14.6</v>
      </c>
      <c r="M13" s="100" t="s">
        <v>505</v>
      </c>
      <c r="N13" s="100" t="s">
        <v>505</v>
      </c>
      <c r="O13" s="100" t="s">
        <v>505</v>
      </c>
      <c r="P13" s="100">
        <v>14.18</v>
      </c>
      <c r="Q13" s="97">
        <v>15.68</v>
      </c>
      <c r="R13" s="98" t="s">
        <v>140</v>
      </c>
      <c r="S13" s="99"/>
    </row>
    <row r="14" spans="1:19" s="30" customFormat="1" ht="27" customHeight="1">
      <c r="A14" s="19">
        <v>3</v>
      </c>
      <c r="B14" s="91"/>
      <c r="C14" s="91"/>
      <c r="D14" s="270"/>
      <c r="E14" s="270"/>
      <c r="F14" s="270"/>
      <c r="G14" s="270"/>
      <c r="H14" s="270"/>
      <c r="I14" s="270"/>
      <c r="J14" s="355"/>
      <c r="K14" s="100"/>
      <c r="L14" s="100"/>
      <c r="M14" s="100"/>
      <c r="N14" s="100"/>
      <c r="O14" s="100"/>
      <c r="P14" s="100"/>
      <c r="Q14" s="97"/>
      <c r="R14" s="102"/>
      <c r="S14" s="99"/>
    </row>
    <row r="15" spans="1:19" s="30" customFormat="1" ht="27" customHeight="1">
      <c r="A15" s="19">
        <v>4</v>
      </c>
      <c r="B15" s="91"/>
      <c r="C15" s="91"/>
      <c r="D15" s="270"/>
      <c r="E15" s="270"/>
      <c r="F15" s="270"/>
      <c r="G15" s="270"/>
      <c r="H15" s="270"/>
      <c r="I15" s="270"/>
      <c r="J15" s="355"/>
      <c r="K15" s="122"/>
      <c r="L15" s="122"/>
      <c r="M15" s="122"/>
      <c r="N15" s="122"/>
      <c r="O15" s="122"/>
      <c r="P15" s="122"/>
      <c r="Q15" s="97"/>
      <c r="R15" s="102"/>
      <c r="S15" s="126"/>
    </row>
    <row r="16" spans="1:19" s="30" customFormat="1" ht="27" customHeight="1">
      <c r="A16" s="19">
        <v>5</v>
      </c>
      <c r="B16" s="91"/>
      <c r="C16" s="91"/>
      <c r="D16" s="21"/>
      <c r="E16" s="21"/>
      <c r="F16" s="21"/>
      <c r="G16" s="270"/>
      <c r="H16" s="21"/>
      <c r="I16" s="21"/>
      <c r="J16" s="22"/>
      <c r="K16" s="100"/>
      <c r="L16" s="100"/>
      <c r="M16" s="100"/>
      <c r="N16" s="100"/>
      <c r="O16" s="100"/>
      <c r="P16" s="100"/>
      <c r="Q16" s="97"/>
      <c r="R16" s="98"/>
      <c r="S16" s="99"/>
    </row>
    <row r="17" spans="1:19" s="30" customFormat="1" ht="27" customHeight="1">
      <c r="A17" s="19">
        <v>6</v>
      </c>
      <c r="B17" s="91"/>
      <c r="C17" s="91"/>
      <c r="D17" s="21"/>
      <c r="E17" s="21"/>
      <c r="F17" s="21"/>
      <c r="G17" s="21"/>
      <c r="H17" s="21"/>
      <c r="I17" s="21"/>
      <c r="J17" s="22"/>
      <c r="K17" s="116"/>
      <c r="L17" s="116"/>
      <c r="M17" s="116"/>
      <c r="N17" s="116"/>
      <c r="O17" s="95"/>
      <c r="P17" s="116"/>
      <c r="Q17" s="97"/>
      <c r="R17" s="98"/>
      <c r="S17" s="104"/>
    </row>
    <row r="18" spans="1:19" ht="27" customHeight="1">
      <c r="A18" s="19">
        <v>7</v>
      </c>
      <c r="B18" s="91"/>
      <c r="C18" s="91"/>
      <c r="D18" s="21"/>
      <c r="E18" s="21"/>
      <c r="F18" s="21"/>
      <c r="G18" s="21"/>
      <c r="H18" s="21"/>
      <c r="I18" s="21"/>
      <c r="J18" s="22"/>
      <c r="K18" s="116"/>
      <c r="L18" s="116"/>
      <c r="M18" s="116"/>
      <c r="N18" s="116"/>
      <c r="O18" s="95"/>
      <c r="P18" s="116"/>
      <c r="Q18" s="97"/>
      <c r="R18" s="98"/>
      <c r="S18" s="104"/>
    </row>
    <row r="19" spans="1:19" s="26" customFormat="1" ht="27" customHeight="1">
      <c r="A19" s="19">
        <v>8</v>
      </c>
      <c r="B19" s="91"/>
      <c r="C19" s="91"/>
      <c r="D19" s="21"/>
      <c r="E19" s="21"/>
      <c r="F19" s="21"/>
      <c r="G19" s="21"/>
      <c r="H19" s="21"/>
      <c r="I19" s="21"/>
      <c r="J19" s="22"/>
      <c r="K19" s="116"/>
      <c r="L19" s="116"/>
      <c r="M19" s="116"/>
      <c r="N19" s="116"/>
      <c r="O19" s="95"/>
      <c r="P19" s="116"/>
      <c r="Q19" s="97"/>
      <c r="R19" s="98"/>
      <c r="S19" s="104"/>
    </row>
    <row r="20" spans="1:19" s="26" customFormat="1" ht="27" customHeight="1">
      <c r="A20" s="19">
        <v>9</v>
      </c>
      <c r="B20" s="91"/>
      <c r="C20" s="91"/>
      <c r="D20" s="21"/>
      <c r="E20" s="21"/>
      <c r="F20" s="21"/>
      <c r="G20" s="21"/>
      <c r="H20" s="21"/>
      <c r="I20" s="21"/>
      <c r="J20" s="22"/>
      <c r="K20" s="116"/>
      <c r="L20" s="116"/>
      <c r="M20" s="116"/>
      <c r="N20" s="116"/>
      <c r="O20" s="95"/>
      <c r="P20" s="116"/>
      <c r="Q20" s="97"/>
      <c r="R20" s="98"/>
      <c r="S20" s="99"/>
    </row>
    <row r="21" spans="1:19" s="26" customFormat="1" ht="27" customHeight="1">
      <c r="A21" s="19">
        <v>10</v>
      </c>
      <c r="B21" s="91"/>
      <c r="C21" s="91"/>
      <c r="D21" s="21"/>
      <c r="E21" s="21"/>
      <c r="F21" s="21"/>
      <c r="G21" s="21"/>
      <c r="H21" s="21"/>
      <c r="I21" s="21"/>
      <c r="J21" s="22"/>
      <c r="K21" s="116"/>
      <c r="L21" s="116"/>
      <c r="M21" s="116"/>
      <c r="N21" s="116"/>
      <c r="O21" s="95"/>
      <c r="P21" s="116"/>
      <c r="Q21" s="97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T29"/>
  <sheetViews>
    <sheetView zoomScale="60" zoomScaleNormal="60" zoomScalePageLayoutView="0" workbookViewId="0" topLeftCell="A1">
      <selection activeCell="X17" sqref="X17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694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695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696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697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30" t="s">
        <v>698</v>
      </c>
      <c r="E12" s="330" t="s">
        <v>699</v>
      </c>
      <c r="F12" s="330" t="s">
        <v>116</v>
      </c>
      <c r="G12" s="330" t="s">
        <v>232</v>
      </c>
      <c r="H12" s="330" t="s">
        <v>44</v>
      </c>
      <c r="I12" s="331">
        <v>2000</v>
      </c>
      <c r="J12" s="387">
        <v>1283</v>
      </c>
      <c r="K12" s="72">
        <v>29.44</v>
      </c>
      <c r="L12" s="127" t="s">
        <v>505</v>
      </c>
      <c r="M12" s="127">
        <v>27.87</v>
      </c>
      <c r="N12" s="127" t="s">
        <v>505</v>
      </c>
      <c r="O12" s="127">
        <v>29.25</v>
      </c>
      <c r="P12" s="127">
        <v>27.71</v>
      </c>
      <c r="Q12" s="436">
        <v>29.44</v>
      </c>
      <c r="R12" s="433" t="s">
        <v>53</v>
      </c>
      <c r="S12" s="90"/>
    </row>
    <row r="13" spans="1:19" s="26" customFormat="1" ht="27" customHeight="1">
      <c r="A13" s="19">
        <v>2</v>
      </c>
      <c r="B13" s="91"/>
      <c r="C13" s="91"/>
      <c r="D13" s="324" t="s">
        <v>700</v>
      </c>
      <c r="E13" s="324" t="s">
        <v>291</v>
      </c>
      <c r="F13" s="324" t="s">
        <v>116</v>
      </c>
      <c r="G13" s="324" t="s">
        <v>292</v>
      </c>
      <c r="H13" s="324" t="s">
        <v>135</v>
      </c>
      <c r="I13" s="326">
        <v>2000</v>
      </c>
      <c r="J13" s="377">
        <v>3745</v>
      </c>
      <c r="K13" s="100">
        <v>30.55</v>
      </c>
      <c r="L13" s="100" t="s">
        <v>505</v>
      </c>
      <c r="M13" s="100">
        <v>28.23</v>
      </c>
      <c r="N13" s="100" t="s">
        <v>505</v>
      </c>
      <c r="O13" s="100">
        <v>28.11</v>
      </c>
      <c r="P13" s="100">
        <v>30.46</v>
      </c>
      <c r="Q13" s="97">
        <v>30.55</v>
      </c>
      <c r="R13" s="98" t="s">
        <v>37</v>
      </c>
      <c r="S13" s="99"/>
    </row>
    <row r="14" spans="1:19" s="30" customFormat="1" ht="27" customHeight="1">
      <c r="A14" s="19">
        <v>3</v>
      </c>
      <c r="B14" s="91"/>
      <c r="C14" s="91"/>
      <c r="D14" s="64"/>
      <c r="E14" s="64"/>
      <c r="F14" s="64"/>
      <c r="G14" s="64"/>
      <c r="H14" s="92"/>
      <c r="I14" s="92"/>
      <c r="J14" s="125"/>
      <c r="K14" s="100"/>
      <c r="L14" s="100"/>
      <c r="M14" s="100"/>
      <c r="N14" s="100"/>
      <c r="O14" s="100"/>
      <c r="P14" s="100"/>
      <c r="Q14" s="97"/>
      <c r="R14" s="98"/>
      <c r="S14" s="99"/>
    </row>
    <row r="15" spans="1:19" s="30" customFormat="1" ht="27" customHeight="1">
      <c r="A15" s="19">
        <v>4</v>
      </c>
      <c r="B15" s="91"/>
      <c r="C15" s="91"/>
      <c r="D15" s="64"/>
      <c r="E15" s="64"/>
      <c r="F15" s="64"/>
      <c r="G15" s="64"/>
      <c r="H15" s="92"/>
      <c r="I15" s="92"/>
      <c r="J15" s="125"/>
      <c r="K15" s="100"/>
      <c r="L15" s="100"/>
      <c r="M15" s="100"/>
      <c r="N15" s="100"/>
      <c r="O15" s="100"/>
      <c r="P15" s="100"/>
      <c r="Q15" s="97"/>
      <c r="R15" s="98"/>
      <c r="S15" s="99"/>
    </row>
    <row r="16" spans="1:19" s="30" customFormat="1" ht="27" customHeight="1">
      <c r="A16" s="19">
        <v>5</v>
      </c>
      <c r="B16" s="91"/>
      <c r="C16" s="91"/>
      <c r="D16" s="64"/>
      <c r="E16" s="64"/>
      <c r="F16" s="64"/>
      <c r="G16" s="64"/>
      <c r="H16" s="92"/>
      <c r="I16" s="92"/>
      <c r="J16" s="125"/>
      <c r="K16" s="100"/>
      <c r="L16" s="100"/>
      <c r="M16" s="100"/>
      <c r="N16" s="100"/>
      <c r="O16" s="100"/>
      <c r="P16" s="100"/>
      <c r="Q16" s="97"/>
      <c r="R16" s="98"/>
      <c r="S16" s="104"/>
    </row>
    <row r="17" spans="1:19" s="30" customFormat="1" ht="27" customHeight="1">
      <c r="A17" s="19">
        <v>6</v>
      </c>
      <c r="B17" s="91"/>
      <c r="C17" s="91"/>
      <c r="D17" s="64"/>
      <c r="E17" s="64"/>
      <c r="F17" s="64"/>
      <c r="G17" s="64"/>
      <c r="H17" s="92"/>
      <c r="I17" s="92"/>
      <c r="J17" s="125"/>
      <c r="K17" s="100"/>
      <c r="L17" s="100"/>
      <c r="M17" s="100"/>
      <c r="N17" s="100"/>
      <c r="O17" s="100"/>
      <c r="P17" s="100"/>
      <c r="Q17" s="97"/>
      <c r="R17" s="98"/>
      <c r="S17" s="104"/>
    </row>
    <row r="18" spans="1:19" ht="27" customHeight="1">
      <c r="A18" s="19">
        <v>7</v>
      </c>
      <c r="B18" s="91"/>
      <c r="C18" s="91"/>
      <c r="D18" s="64"/>
      <c r="E18" s="64"/>
      <c r="F18" s="64"/>
      <c r="G18" s="64"/>
      <c r="H18" s="92"/>
      <c r="I18" s="92"/>
      <c r="J18" s="125"/>
      <c r="K18" s="100"/>
      <c r="L18" s="100"/>
      <c r="M18" s="100"/>
      <c r="N18" s="100"/>
      <c r="O18" s="100"/>
      <c r="P18" s="100"/>
      <c r="Q18" s="97"/>
      <c r="R18" s="98"/>
      <c r="S18" s="104"/>
    </row>
    <row r="19" spans="1:19" s="26" customFormat="1" ht="27" customHeight="1">
      <c r="A19" s="19">
        <v>8</v>
      </c>
      <c r="B19" s="91"/>
      <c r="C19" s="91"/>
      <c r="D19" s="64"/>
      <c r="E19" s="64"/>
      <c r="F19" s="64"/>
      <c r="G19" s="64"/>
      <c r="H19" s="92"/>
      <c r="I19" s="92"/>
      <c r="J19" s="125"/>
      <c r="K19" s="100"/>
      <c r="L19" s="100"/>
      <c r="M19" s="100"/>
      <c r="N19" s="100"/>
      <c r="O19" s="100"/>
      <c r="P19" s="100"/>
      <c r="Q19" s="97"/>
      <c r="R19" s="98"/>
      <c r="S19" s="104"/>
    </row>
    <row r="20" spans="1:19" s="26" customFormat="1" ht="27" customHeight="1">
      <c r="A20" s="19">
        <v>9</v>
      </c>
      <c r="B20" s="91"/>
      <c r="C20" s="91"/>
      <c r="D20" s="64"/>
      <c r="E20" s="64"/>
      <c r="F20" s="64"/>
      <c r="G20" s="64"/>
      <c r="H20" s="92"/>
      <c r="I20" s="92"/>
      <c r="J20" s="125"/>
      <c r="K20" s="100"/>
      <c r="L20" s="100"/>
      <c r="M20" s="100"/>
      <c r="N20" s="100"/>
      <c r="O20" s="100"/>
      <c r="P20" s="100"/>
      <c r="Q20" s="97"/>
      <c r="R20" s="98"/>
      <c r="S20" s="99"/>
    </row>
    <row r="21" spans="1:19" s="26" customFormat="1" ht="27" customHeight="1">
      <c r="A21" s="19">
        <v>10</v>
      </c>
      <c r="B21" s="91"/>
      <c r="C21" s="91"/>
      <c r="D21" s="64"/>
      <c r="E21" s="64"/>
      <c r="F21" s="64"/>
      <c r="G21" s="64"/>
      <c r="H21" s="92"/>
      <c r="I21" s="92"/>
      <c r="J21" s="125"/>
      <c r="K21" s="100"/>
      <c r="L21" s="100"/>
      <c r="M21" s="100"/>
      <c r="N21" s="100"/>
      <c r="O21" s="100"/>
      <c r="P21" s="100"/>
      <c r="Q21" s="97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9"/>
  <sheetViews>
    <sheetView zoomScale="60" zoomScaleNormal="60" zoomScalePageLayoutView="0" workbookViewId="0" topLeftCell="A1">
      <selection activeCell="M33" sqref="M33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701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702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703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697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4"/>
      <c r="J11" s="528"/>
      <c r="K11" s="296">
        <v>1</v>
      </c>
      <c r="L11" s="296">
        <v>2</v>
      </c>
      <c r="M11" s="296">
        <v>3</v>
      </c>
      <c r="N11" s="297">
        <v>4</v>
      </c>
      <c r="O11" s="297">
        <v>5</v>
      </c>
      <c r="P11" s="297">
        <v>6</v>
      </c>
      <c r="Q11" s="298" t="s">
        <v>28</v>
      </c>
      <c r="R11" s="530"/>
      <c r="S11" s="533"/>
    </row>
    <row r="12" spans="1:19" s="26" customFormat="1" ht="27" customHeight="1">
      <c r="A12" s="84">
        <v>1</v>
      </c>
      <c r="B12" s="85"/>
      <c r="C12" s="282"/>
      <c r="D12" s="333" t="s">
        <v>271</v>
      </c>
      <c r="E12" s="333" t="s">
        <v>704</v>
      </c>
      <c r="F12" s="333" t="s">
        <v>81</v>
      </c>
      <c r="G12" s="333" t="s">
        <v>90</v>
      </c>
      <c r="H12" s="333" t="s">
        <v>91</v>
      </c>
      <c r="I12" s="334">
        <v>2000</v>
      </c>
      <c r="J12" s="334">
        <v>2364</v>
      </c>
      <c r="K12" s="284"/>
      <c r="L12" s="72"/>
      <c r="M12" s="72"/>
      <c r="N12" s="72"/>
      <c r="O12" s="72"/>
      <c r="P12" s="72"/>
      <c r="Q12" s="88"/>
      <c r="R12" s="89"/>
      <c r="S12" s="90" t="s">
        <v>106</v>
      </c>
    </row>
    <row r="13" spans="1:19" s="26" customFormat="1" ht="27" customHeight="1">
      <c r="A13" s="19">
        <v>2</v>
      </c>
      <c r="B13" s="91"/>
      <c r="C13" s="283"/>
      <c r="D13" s="388"/>
      <c r="E13" s="388"/>
      <c r="F13" s="388"/>
      <c r="G13" s="388"/>
      <c r="H13" s="353"/>
      <c r="I13" s="389"/>
      <c r="J13" s="389"/>
      <c r="K13" s="285"/>
      <c r="L13" s="122"/>
      <c r="M13" s="122"/>
      <c r="N13" s="122"/>
      <c r="O13" s="122"/>
      <c r="P13" s="122"/>
      <c r="Q13" s="123"/>
      <c r="R13" s="98"/>
      <c r="S13" s="99"/>
    </row>
    <row r="14" spans="1:19" s="30" customFormat="1" ht="27" customHeight="1">
      <c r="A14" s="19">
        <v>3</v>
      </c>
      <c r="B14" s="91"/>
      <c r="C14" s="91"/>
      <c r="D14" s="390"/>
      <c r="E14" s="390"/>
      <c r="F14" s="390"/>
      <c r="G14" s="390"/>
      <c r="H14" s="390"/>
      <c r="I14" s="390"/>
      <c r="J14" s="375"/>
      <c r="K14" s="122"/>
      <c r="L14" s="122"/>
      <c r="M14" s="122"/>
      <c r="N14" s="122"/>
      <c r="O14" s="122"/>
      <c r="P14" s="122"/>
      <c r="Q14" s="123"/>
      <c r="R14" s="98"/>
      <c r="S14" s="99"/>
    </row>
    <row r="15" spans="1:19" s="30" customFormat="1" ht="27" customHeight="1">
      <c r="A15" s="19">
        <v>4</v>
      </c>
      <c r="B15" s="91"/>
      <c r="C15" s="91"/>
      <c r="D15" s="270"/>
      <c r="E15" s="270"/>
      <c r="F15" s="270"/>
      <c r="G15" s="270"/>
      <c r="H15" s="270"/>
      <c r="I15" s="270"/>
      <c r="J15" s="355"/>
      <c r="K15" s="122"/>
      <c r="L15" s="122"/>
      <c r="M15" s="122"/>
      <c r="N15" s="122"/>
      <c r="O15" s="122"/>
      <c r="P15" s="122"/>
      <c r="Q15" s="123"/>
      <c r="R15" s="98"/>
      <c r="S15" s="99"/>
    </row>
    <row r="16" spans="1:19" s="30" customFormat="1" ht="27" customHeight="1">
      <c r="A16" s="19">
        <v>5</v>
      </c>
      <c r="B16" s="91"/>
      <c r="C16" s="91"/>
      <c r="D16" s="270"/>
      <c r="E16" s="270"/>
      <c r="F16" s="270"/>
      <c r="G16" s="270"/>
      <c r="H16" s="270"/>
      <c r="I16" s="270"/>
      <c r="J16" s="355"/>
      <c r="K16" s="122"/>
      <c r="L16" s="122"/>
      <c r="M16" s="122"/>
      <c r="N16" s="122"/>
      <c r="O16" s="122"/>
      <c r="P16" s="122"/>
      <c r="Q16" s="123"/>
      <c r="R16" s="98"/>
      <c r="S16" s="104"/>
    </row>
    <row r="17" spans="1:19" s="30" customFormat="1" ht="27" customHeight="1">
      <c r="A17" s="19">
        <v>6</v>
      </c>
      <c r="B17" s="91"/>
      <c r="C17" s="91"/>
      <c r="D17" s="21"/>
      <c r="E17" s="21"/>
      <c r="F17" s="21"/>
      <c r="G17" s="21"/>
      <c r="H17" s="21"/>
      <c r="I17" s="21"/>
      <c r="J17" s="22"/>
      <c r="K17" s="122"/>
      <c r="L17" s="122"/>
      <c r="M17" s="122"/>
      <c r="N17" s="122"/>
      <c r="O17" s="122"/>
      <c r="P17" s="122"/>
      <c r="Q17" s="123"/>
      <c r="R17" s="98"/>
      <c r="S17" s="104"/>
    </row>
    <row r="18" spans="1:19" ht="27" customHeight="1">
      <c r="A18" s="19">
        <v>7</v>
      </c>
      <c r="B18" s="91"/>
      <c r="C18" s="91"/>
      <c r="D18" s="21"/>
      <c r="E18" s="21"/>
      <c r="F18" s="21"/>
      <c r="G18" s="21"/>
      <c r="H18" s="21"/>
      <c r="I18" s="21"/>
      <c r="J18" s="22"/>
      <c r="K18" s="122"/>
      <c r="L18" s="122"/>
      <c r="M18" s="122"/>
      <c r="N18" s="122"/>
      <c r="O18" s="122"/>
      <c r="P18" s="122"/>
      <c r="Q18" s="123"/>
      <c r="R18" s="98"/>
      <c r="S18" s="104"/>
    </row>
    <row r="19" spans="1:19" s="26" customFormat="1" ht="27" customHeight="1">
      <c r="A19" s="19">
        <v>8</v>
      </c>
      <c r="B19" s="91"/>
      <c r="C19" s="91"/>
      <c r="D19" s="21"/>
      <c r="E19" s="21"/>
      <c r="F19" s="21"/>
      <c r="G19" s="21"/>
      <c r="H19" s="21"/>
      <c r="I19" s="21"/>
      <c r="J19" s="22"/>
      <c r="K19" s="122"/>
      <c r="L19" s="122"/>
      <c r="M19" s="122"/>
      <c r="N19" s="122"/>
      <c r="O19" s="122"/>
      <c r="P19" s="122"/>
      <c r="Q19" s="123"/>
      <c r="R19" s="98"/>
      <c r="S19" s="104"/>
    </row>
    <row r="20" spans="1:19" s="26" customFormat="1" ht="27" customHeight="1">
      <c r="A20" s="19">
        <v>9</v>
      </c>
      <c r="B20" s="91"/>
      <c r="C20" s="91"/>
      <c r="D20" s="21"/>
      <c r="E20" s="21"/>
      <c r="F20" s="21"/>
      <c r="G20" s="21"/>
      <c r="H20" s="21"/>
      <c r="I20" s="21"/>
      <c r="J20" s="22"/>
      <c r="K20" s="122"/>
      <c r="L20" s="122"/>
      <c r="M20" s="122"/>
      <c r="N20" s="122"/>
      <c r="O20" s="122"/>
      <c r="P20" s="122"/>
      <c r="Q20" s="123"/>
      <c r="R20" s="98"/>
      <c r="S20" s="99"/>
    </row>
    <row r="21" spans="1:19" s="26" customFormat="1" ht="27" customHeight="1">
      <c r="A21" s="19">
        <v>10</v>
      </c>
      <c r="B21" s="91"/>
      <c r="C21" s="91"/>
      <c r="D21" s="21"/>
      <c r="E21" s="21"/>
      <c r="F21" s="21"/>
      <c r="G21" s="21"/>
      <c r="H21" s="21"/>
      <c r="I21" s="21"/>
      <c r="J21" s="22"/>
      <c r="K21" s="122"/>
      <c r="L21" s="122"/>
      <c r="M21" s="122"/>
      <c r="N21" s="122"/>
      <c r="O21" s="122"/>
      <c r="P21" s="122"/>
      <c r="Q21" s="123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T29"/>
  <sheetViews>
    <sheetView zoomScale="60" zoomScaleNormal="60" zoomScalePageLayoutView="0" workbookViewId="0" topLeftCell="A1">
      <selection activeCell="D17" sqref="D17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5" width="7.125" style="37" customWidth="1"/>
    <col min="16" max="16" width="8.253906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1"/>
      <c r="N3" s="269" t="s">
        <v>705</v>
      </c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706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707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708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0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51"/>
      <c r="E11" s="451"/>
      <c r="F11" s="452"/>
      <c r="G11" s="451"/>
      <c r="H11" s="452"/>
      <c r="I11" s="452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33" t="s">
        <v>709</v>
      </c>
      <c r="E12" s="333" t="s">
        <v>710</v>
      </c>
      <c r="F12" s="333" t="s">
        <v>419</v>
      </c>
      <c r="G12" s="333" t="s">
        <v>389</v>
      </c>
      <c r="H12" s="333" t="s">
        <v>36</v>
      </c>
      <c r="I12" s="334">
        <v>2001</v>
      </c>
      <c r="J12" s="334">
        <v>2406</v>
      </c>
      <c r="K12" s="72" t="s">
        <v>505</v>
      </c>
      <c r="L12" s="72">
        <v>30.4</v>
      </c>
      <c r="M12" s="72">
        <v>30.53</v>
      </c>
      <c r="N12" s="72" t="s">
        <v>505</v>
      </c>
      <c r="O12" s="72">
        <v>31.3</v>
      </c>
      <c r="P12" s="72">
        <v>29.93</v>
      </c>
      <c r="Q12" s="88">
        <v>31.3</v>
      </c>
      <c r="R12" s="89" t="s">
        <v>58</v>
      </c>
      <c r="S12" s="90"/>
    </row>
    <row r="13" spans="1:19" s="26" customFormat="1" ht="27" customHeight="1">
      <c r="A13" s="19">
        <v>2</v>
      </c>
      <c r="B13" s="91"/>
      <c r="C13" s="91"/>
      <c r="D13" s="333" t="s">
        <v>711</v>
      </c>
      <c r="E13" s="333" t="s">
        <v>712</v>
      </c>
      <c r="F13" s="333" t="s">
        <v>402</v>
      </c>
      <c r="G13" s="333" t="s">
        <v>308</v>
      </c>
      <c r="H13" s="333" t="s">
        <v>139</v>
      </c>
      <c r="I13" s="334">
        <v>1999</v>
      </c>
      <c r="J13" s="334">
        <v>2003</v>
      </c>
      <c r="K13" s="124" t="s">
        <v>505</v>
      </c>
      <c r="L13" s="116">
        <v>28.58</v>
      </c>
      <c r="M13" s="116">
        <v>34.19</v>
      </c>
      <c r="N13" s="421" t="s">
        <v>713</v>
      </c>
      <c r="O13" s="422" t="s">
        <v>714</v>
      </c>
      <c r="P13" s="124">
        <v>32.14</v>
      </c>
      <c r="Q13" s="97">
        <v>34.19</v>
      </c>
      <c r="R13" s="98" t="s">
        <v>45</v>
      </c>
      <c r="S13" s="99"/>
    </row>
    <row r="14" spans="1:19" s="30" customFormat="1" ht="27" customHeight="1">
      <c r="A14" s="19">
        <v>3</v>
      </c>
      <c r="B14" s="91"/>
      <c r="C14" s="91"/>
      <c r="D14" s="333" t="s">
        <v>715</v>
      </c>
      <c r="E14" s="333" t="s">
        <v>716</v>
      </c>
      <c r="F14" s="333" t="s">
        <v>116</v>
      </c>
      <c r="G14" s="333" t="s">
        <v>717</v>
      </c>
      <c r="H14" s="333" t="s">
        <v>135</v>
      </c>
      <c r="I14" s="334">
        <v>2000</v>
      </c>
      <c r="J14" s="334">
        <v>1362</v>
      </c>
      <c r="K14" s="422" t="s">
        <v>718</v>
      </c>
      <c r="L14" s="421" t="s">
        <v>719</v>
      </c>
      <c r="M14" s="421" t="s">
        <v>720</v>
      </c>
      <c r="N14" s="116" t="s">
        <v>505</v>
      </c>
      <c r="O14" s="422" t="s">
        <v>721</v>
      </c>
      <c r="P14" s="124" t="s">
        <v>505</v>
      </c>
      <c r="Q14" s="423" t="s">
        <v>718</v>
      </c>
      <c r="R14" s="98" t="s">
        <v>37</v>
      </c>
      <c r="S14" s="99"/>
    </row>
    <row r="15" spans="1:19" s="30" customFormat="1" ht="27" customHeight="1">
      <c r="A15" s="19">
        <v>4</v>
      </c>
      <c r="B15" s="91"/>
      <c r="C15" s="91"/>
      <c r="D15" s="333" t="s">
        <v>722</v>
      </c>
      <c r="E15" s="333" t="s">
        <v>723</v>
      </c>
      <c r="F15" s="333" t="s">
        <v>724</v>
      </c>
      <c r="G15" s="333" t="s">
        <v>725</v>
      </c>
      <c r="H15" s="333" t="s">
        <v>135</v>
      </c>
      <c r="I15" s="334">
        <v>2000</v>
      </c>
      <c r="J15" s="334">
        <v>3913</v>
      </c>
      <c r="K15" s="422" t="s">
        <v>726</v>
      </c>
      <c r="L15" s="421" t="s">
        <v>727</v>
      </c>
      <c r="M15" s="116" t="s">
        <v>505</v>
      </c>
      <c r="N15" s="421" t="s">
        <v>728</v>
      </c>
      <c r="O15" s="422" t="s">
        <v>729</v>
      </c>
      <c r="P15" s="124" t="s">
        <v>505</v>
      </c>
      <c r="Q15" s="423" t="s">
        <v>728</v>
      </c>
      <c r="R15" s="98" t="s">
        <v>53</v>
      </c>
      <c r="S15" s="99"/>
    </row>
    <row r="16" spans="1:19" s="30" customFormat="1" ht="27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125"/>
      <c r="K16" s="124"/>
      <c r="L16" s="116"/>
      <c r="M16" s="116"/>
      <c r="N16" s="116"/>
      <c r="O16" s="124"/>
      <c r="P16" s="124"/>
      <c r="Q16" s="97"/>
      <c r="R16" s="98"/>
      <c r="S16" s="104"/>
    </row>
    <row r="17" spans="1:19" s="30" customFormat="1" ht="27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125"/>
      <c r="K17" s="124"/>
      <c r="L17" s="116"/>
      <c r="M17" s="116"/>
      <c r="N17" s="116"/>
      <c r="O17" s="124"/>
      <c r="P17" s="124"/>
      <c r="Q17" s="97"/>
      <c r="R17" s="98"/>
      <c r="S17" s="104"/>
    </row>
    <row r="18" spans="1:19" ht="27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125"/>
      <c r="K18" s="124"/>
      <c r="L18" s="116"/>
      <c r="M18" s="116"/>
      <c r="N18" s="116"/>
      <c r="O18" s="124"/>
      <c r="P18" s="124"/>
      <c r="Q18" s="97"/>
      <c r="R18" s="98"/>
      <c r="S18" s="104"/>
    </row>
    <row r="19" spans="1:19" s="26" customFormat="1" ht="27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125"/>
      <c r="K19" s="124"/>
      <c r="L19" s="116"/>
      <c r="M19" s="116"/>
      <c r="N19" s="116"/>
      <c r="O19" s="124"/>
      <c r="P19" s="124"/>
      <c r="Q19" s="97"/>
      <c r="R19" s="98"/>
      <c r="S19" s="104"/>
    </row>
    <row r="20" spans="1:19" s="26" customFormat="1" ht="27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125"/>
      <c r="K20" s="124"/>
      <c r="L20" s="116"/>
      <c r="M20" s="116"/>
      <c r="N20" s="116"/>
      <c r="O20" s="124"/>
      <c r="P20" s="124"/>
      <c r="Q20" s="97"/>
      <c r="R20" s="98"/>
      <c r="S20" s="99"/>
    </row>
    <row r="21" spans="1:19" s="26" customFormat="1" ht="27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125"/>
      <c r="K21" s="124"/>
      <c r="L21" s="116"/>
      <c r="M21" s="116"/>
      <c r="N21" s="116"/>
      <c r="O21" s="124"/>
      <c r="P21" s="124"/>
      <c r="Q21" s="97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9"/>
  <sheetViews>
    <sheetView zoomScale="60" zoomScaleNormal="60" zoomScalePageLayoutView="0" workbookViewId="0" topLeftCell="A1">
      <selection activeCell="N25" sqref="N25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730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731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732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708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91" t="s">
        <v>733</v>
      </c>
      <c r="E12" s="391" t="s">
        <v>116</v>
      </c>
      <c r="F12" s="391" t="s">
        <v>147</v>
      </c>
      <c r="G12" s="391" t="s">
        <v>717</v>
      </c>
      <c r="H12" s="391" t="s">
        <v>135</v>
      </c>
      <c r="I12" s="331">
        <v>1999</v>
      </c>
      <c r="J12" s="326">
        <v>1284</v>
      </c>
      <c r="K12" s="72">
        <v>44.58</v>
      </c>
      <c r="L12" s="72">
        <v>43.11</v>
      </c>
      <c r="M12" s="72" t="s">
        <v>505</v>
      </c>
      <c r="N12" s="72" t="s">
        <v>505</v>
      </c>
      <c r="O12" s="72">
        <v>39.82</v>
      </c>
      <c r="P12" s="72">
        <v>40.32</v>
      </c>
      <c r="Q12" s="88">
        <v>44.58</v>
      </c>
      <c r="R12" s="89" t="s">
        <v>129</v>
      </c>
      <c r="S12" s="90"/>
    </row>
    <row r="13" spans="1:19" s="26" customFormat="1" ht="27" customHeight="1">
      <c r="A13" s="19">
        <v>2</v>
      </c>
      <c r="B13" s="91"/>
      <c r="C13" s="91"/>
      <c r="D13" s="350" t="s">
        <v>734</v>
      </c>
      <c r="E13" s="350" t="s">
        <v>205</v>
      </c>
      <c r="F13" s="350" t="s">
        <v>103</v>
      </c>
      <c r="G13" s="350" t="s">
        <v>735</v>
      </c>
      <c r="H13" s="392" t="s">
        <v>105</v>
      </c>
      <c r="I13" s="326">
        <v>1999</v>
      </c>
      <c r="J13" s="326">
        <v>100</v>
      </c>
      <c r="K13" s="95" t="s">
        <v>505</v>
      </c>
      <c r="L13" s="95" t="s">
        <v>505</v>
      </c>
      <c r="M13" s="95" t="s">
        <v>505</v>
      </c>
      <c r="N13" s="95" t="s">
        <v>736</v>
      </c>
      <c r="O13" s="95" t="s">
        <v>737</v>
      </c>
      <c r="P13" s="95" t="s">
        <v>505</v>
      </c>
      <c r="Q13" s="97">
        <v>37</v>
      </c>
      <c r="R13" s="98" t="s">
        <v>98</v>
      </c>
      <c r="S13" s="99"/>
    </row>
    <row r="14" spans="1:19" s="30" customFormat="1" ht="27" customHeight="1">
      <c r="A14" s="19">
        <v>3</v>
      </c>
      <c r="B14" s="91"/>
      <c r="C14" s="91"/>
      <c r="D14" s="350" t="s">
        <v>738</v>
      </c>
      <c r="E14" s="350" t="s">
        <v>108</v>
      </c>
      <c r="F14" s="350" t="s">
        <v>739</v>
      </c>
      <c r="G14" s="350" t="s">
        <v>90</v>
      </c>
      <c r="H14" s="374" t="s">
        <v>91</v>
      </c>
      <c r="I14" s="326">
        <v>1999</v>
      </c>
      <c r="J14" s="326">
        <v>2283</v>
      </c>
      <c r="K14" s="100">
        <v>64.55</v>
      </c>
      <c r="L14" s="100">
        <v>66.27</v>
      </c>
      <c r="M14" s="100" t="s">
        <v>505</v>
      </c>
      <c r="N14" s="100">
        <v>65.52</v>
      </c>
      <c r="O14" s="100">
        <v>66.96</v>
      </c>
      <c r="P14" s="100">
        <v>65.27</v>
      </c>
      <c r="Q14" s="97">
        <v>66.96</v>
      </c>
      <c r="R14" s="102" t="s">
        <v>140</v>
      </c>
      <c r="S14" s="99"/>
    </row>
    <row r="15" spans="1:19" s="30" customFormat="1" ht="27" customHeight="1">
      <c r="A15" s="19">
        <v>4</v>
      </c>
      <c r="B15" s="91"/>
      <c r="C15" s="91"/>
      <c r="D15" s="350" t="s">
        <v>740</v>
      </c>
      <c r="E15" s="350" t="s">
        <v>741</v>
      </c>
      <c r="F15" s="350" t="s">
        <v>81</v>
      </c>
      <c r="G15" s="350" t="s">
        <v>90</v>
      </c>
      <c r="H15" s="374" t="s">
        <v>91</v>
      </c>
      <c r="I15" s="326">
        <v>1999</v>
      </c>
      <c r="J15" s="326">
        <v>2313</v>
      </c>
      <c r="K15" s="95"/>
      <c r="L15" s="95"/>
      <c r="M15" s="95"/>
      <c r="N15" s="95"/>
      <c r="O15" s="95"/>
      <c r="P15" s="95"/>
      <c r="Q15" s="97"/>
      <c r="R15" s="102"/>
      <c r="S15" s="99" t="s">
        <v>106</v>
      </c>
    </row>
    <row r="16" spans="1:19" s="30" customFormat="1" ht="27" customHeight="1">
      <c r="A16" s="19">
        <v>5</v>
      </c>
      <c r="B16" s="91"/>
      <c r="C16" s="91"/>
      <c r="D16" s="92"/>
      <c r="E16" s="92"/>
      <c r="F16" s="92"/>
      <c r="G16" s="92"/>
      <c r="H16" s="92"/>
      <c r="I16" s="92"/>
      <c r="J16" s="125"/>
      <c r="K16" s="100"/>
      <c r="L16" s="100"/>
      <c r="M16" s="100"/>
      <c r="N16" s="100"/>
      <c r="O16" s="100"/>
      <c r="P16" s="100"/>
      <c r="Q16" s="97"/>
      <c r="R16" s="98"/>
      <c r="S16" s="104"/>
    </row>
    <row r="17" spans="1:19" s="30" customFormat="1" ht="27" customHeight="1">
      <c r="A17" s="19">
        <v>6</v>
      </c>
      <c r="B17" s="91"/>
      <c r="C17" s="91"/>
      <c r="D17" s="92"/>
      <c r="E17" s="92"/>
      <c r="F17" s="92"/>
      <c r="G17" s="92"/>
      <c r="H17" s="92"/>
      <c r="I17" s="92"/>
      <c r="J17" s="125"/>
      <c r="K17" s="95"/>
      <c r="L17" s="95"/>
      <c r="M17" s="95"/>
      <c r="N17" s="95"/>
      <c r="O17" s="95"/>
      <c r="P17" s="95"/>
      <c r="Q17" s="97"/>
      <c r="R17" s="98"/>
      <c r="S17" s="104"/>
    </row>
    <row r="18" spans="1:19" ht="27" customHeight="1">
      <c r="A18" s="19">
        <v>7</v>
      </c>
      <c r="B18" s="91"/>
      <c r="C18" s="91"/>
      <c r="D18" s="92"/>
      <c r="E18" s="92"/>
      <c r="F18" s="92"/>
      <c r="G18" s="92"/>
      <c r="H18" s="92"/>
      <c r="I18" s="92"/>
      <c r="J18" s="125"/>
      <c r="K18" s="100"/>
      <c r="L18" s="100"/>
      <c r="M18" s="100"/>
      <c r="N18" s="100"/>
      <c r="O18" s="100"/>
      <c r="P18" s="100"/>
      <c r="Q18" s="97"/>
      <c r="R18" s="98"/>
      <c r="S18" s="104"/>
    </row>
    <row r="19" spans="1:19" s="26" customFormat="1" ht="27" customHeight="1">
      <c r="A19" s="19">
        <v>8</v>
      </c>
      <c r="B19" s="91"/>
      <c r="C19" s="91"/>
      <c r="D19" s="92"/>
      <c r="E19" s="92"/>
      <c r="F19" s="92"/>
      <c r="G19" s="92"/>
      <c r="H19" s="92"/>
      <c r="I19" s="92"/>
      <c r="J19" s="125"/>
      <c r="K19" s="95"/>
      <c r="L19" s="95"/>
      <c r="M19" s="95"/>
      <c r="N19" s="95"/>
      <c r="O19" s="95"/>
      <c r="P19" s="95"/>
      <c r="Q19" s="97"/>
      <c r="R19" s="98"/>
      <c r="S19" s="104"/>
    </row>
    <row r="20" spans="1:19" s="26" customFormat="1" ht="27" customHeight="1">
      <c r="A20" s="19">
        <v>9</v>
      </c>
      <c r="B20" s="91"/>
      <c r="C20" s="91"/>
      <c r="D20" s="92"/>
      <c r="E20" s="92"/>
      <c r="F20" s="92"/>
      <c r="G20" s="92"/>
      <c r="H20" s="92"/>
      <c r="I20" s="92"/>
      <c r="J20" s="125"/>
      <c r="K20" s="100"/>
      <c r="L20" s="100"/>
      <c r="M20" s="100"/>
      <c r="N20" s="100"/>
      <c r="O20" s="100"/>
      <c r="P20" s="100"/>
      <c r="Q20" s="97"/>
      <c r="R20" s="102"/>
      <c r="S20" s="99"/>
    </row>
    <row r="21" spans="1:19" s="26" customFormat="1" ht="27" customHeight="1">
      <c r="A21" s="19">
        <v>10</v>
      </c>
      <c r="B21" s="91"/>
      <c r="C21" s="91"/>
      <c r="D21" s="92"/>
      <c r="E21" s="92"/>
      <c r="F21" s="92"/>
      <c r="G21" s="92"/>
      <c r="H21" s="92"/>
      <c r="I21" s="92"/>
      <c r="J21" s="125"/>
      <c r="K21" s="95"/>
      <c r="L21" s="95"/>
      <c r="M21" s="95"/>
      <c r="N21" s="95"/>
      <c r="O21" s="95"/>
      <c r="P21" s="95"/>
      <c r="Q21" s="97"/>
      <c r="R21" s="102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T29"/>
  <sheetViews>
    <sheetView zoomScale="60" zoomScaleNormal="60" zoomScalePageLayoutView="0" workbookViewId="0" topLeftCell="A1">
      <selection activeCell="Z7" sqref="Z7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1"/>
      <c r="N3" s="269" t="s">
        <v>742</v>
      </c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743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744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745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91" t="s">
        <v>746</v>
      </c>
      <c r="E12" s="391" t="s">
        <v>595</v>
      </c>
      <c r="F12" s="391" t="s">
        <v>348</v>
      </c>
      <c r="G12" s="391" t="s">
        <v>468</v>
      </c>
      <c r="H12" s="393" t="s">
        <v>135</v>
      </c>
      <c r="I12" s="331">
        <v>2001</v>
      </c>
      <c r="J12" s="326">
        <v>4005</v>
      </c>
      <c r="K12" s="72" t="s">
        <v>505</v>
      </c>
      <c r="L12" s="72">
        <v>58.05</v>
      </c>
      <c r="M12" s="72" t="s">
        <v>505</v>
      </c>
      <c r="N12" s="72">
        <v>54.34</v>
      </c>
      <c r="O12" s="72">
        <v>60.76</v>
      </c>
      <c r="P12" s="72" t="s">
        <v>505</v>
      </c>
      <c r="Q12" s="88">
        <v>60.76</v>
      </c>
      <c r="R12" s="89" t="s">
        <v>37</v>
      </c>
      <c r="S12" s="90"/>
    </row>
    <row r="13" spans="1:19" s="26" customFormat="1" ht="27" customHeight="1">
      <c r="A13" s="19">
        <v>2</v>
      </c>
      <c r="B13" s="91"/>
      <c r="C13" s="91"/>
      <c r="D13" s="350" t="s">
        <v>747</v>
      </c>
      <c r="E13" s="350" t="s">
        <v>748</v>
      </c>
      <c r="F13" s="350" t="s">
        <v>50</v>
      </c>
      <c r="G13" s="289" t="s">
        <v>468</v>
      </c>
      <c r="H13" s="384" t="s">
        <v>135</v>
      </c>
      <c r="I13" s="326">
        <v>2001</v>
      </c>
      <c r="J13" s="326">
        <v>3988</v>
      </c>
      <c r="K13" s="100" t="s">
        <v>505</v>
      </c>
      <c r="L13" s="100">
        <v>52</v>
      </c>
      <c r="M13" s="100" t="s">
        <v>505</v>
      </c>
      <c r="N13" s="100" t="s">
        <v>505</v>
      </c>
      <c r="O13" s="100">
        <v>50.06</v>
      </c>
      <c r="P13" s="100">
        <v>52.08</v>
      </c>
      <c r="Q13" s="97">
        <v>52.08</v>
      </c>
      <c r="R13" s="98" t="s">
        <v>53</v>
      </c>
      <c r="S13" s="99"/>
    </row>
    <row r="14" spans="1:19" s="30" customFormat="1" ht="27" customHeight="1">
      <c r="A14" s="19">
        <v>3</v>
      </c>
      <c r="B14" s="91"/>
      <c r="C14" s="91"/>
      <c r="D14" s="270"/>
      <c r="E14" s="270"/>
      <c r="F14" s="270"/>
      <c r="G14" s="270"/>
      <c r="H14" s="270"/>
      <c r="I14" s="270"/>
      <c r="J14" s="355"/>
      <c r="K14" s="100"/>
      <c r="L14" s="100"/>
      <c r="M14" s="100"/>
      <c r="N14" s="100"/>
      <c r="O14" s="100"/>
      <c r="P14" s="100"/>
      <c r="Q14" s="97"/>
      <c r="R14" s="98"/>
      <c r="S14" s="99"/>
    </row>
    <row r="15" spans="1:19" s="30" customFormat="1" ht="27" customHeight="1">
      <c r="A15" s="19">
        <v>4</v>
      </c>
      <c r="B15" s="91"/>
      <c r="C15" s="91"/>
      <c r="D15" s="270"/>
      <c r="E15" s="270"/>
      <c r="F15" s="270"/>
      <c r="G15" s="270"/>
      <c r="H15" s="270"/>
      <c r="I15" s="270"/>
      <c r="J15" s="355"/>
      <c r="K15" s="100"/>
      <c r="L15" s="100"/>
      <c r="M15" s="100"/>
      <c r="N15" s="100"/>
      <c r="O15" s="100"/>
      <c r="P15" s="100"/>
      <c r="Q15" s="97"/>
      <c r="R15" s="98"/>
      <c r="S15" s="99"/>
    </row>
    <row r="16" spans="1:19" s="30" customFormat="1" ht="27" customHeight="1">
      <c r="A16" s="19">
        <v>5</v>
      </c>
      <c r="B16" s="91"/>
      <c r="C16" s="91"/>
      <c r="D16" s="21"/>
      <c r="E16" s="21"/>
      <c r="F16" s="21"/>
      <c r="G16" s="21"/>
      <c r="H16" s="21"/>
      <c r="I16" s="21"/>
      <c r="J16" s="22"/>
      <c r="K16" s="100"/>
      <c r="L16" s="100"/>
      <c r="M16" s="100"/>
      <c r="N16" s="100"/>
      <c r="O16" s="100"/>
      <c r="P16" s="100"/>
      <c r="Q16" s="97"/>
      <c r="R16" s="98"/>
      <c r="S16" s="104"/>
    </row>
    <row r="17" spans="1:19" s="30" customFormat="1" ht="27" customHeight="1">
      <c r="A17" s="19">
        <v>6</v>
      </c>
      <c r="B17" s="91"/>
      <c r="C17" s="91"/>
      <c r="D17" s="21"/>
      <c r="E17" s="21"/>
      <c r="F17" s="21"/>
      <c r="G17" s="21"/>
      <c r="H17" s="21"/>
      <c r="I17" s="21"/>
      <c r="J17" s="22"/>
      <c r="K17" s="100"/>
      <c r="L17" s="100"/>
      <c r="M17" s="100"/>
      <c r="N17" s="100"/>
      <c r="O17" s="100"/>
      <c r="P17" s="100"/>
      <c r="Q17" s="97"/>
      <c r="R17" s="98"/>
      <c r="S17" s="104"/>
    </row>
    <row r="18" spans="1:19" ht="27" customHeight="1">
      <c r="A18" s="19">
        <v>7</v>
      </c>
      <c r="B18" s="91"/>
      <c r="C18" s="91"/>
      <c r="D18" s="21"/>
      <c r="E18" s="21"/>
      <c r="F18" s="21"/>
      <c r="G18" s="21"/>
      <c r="H18" s="21"/>
      <c r="I18" s="21"/>
      <c r="J18" s="22"/>
      <c r="K18" s="100"/>
      <c r="L18" s="100"/>
      <c r="M18" s="100"/>
      <c r="N18" s="100"/>
      <c r="O18" s="100"/>
      <c r="P18" s="100"/>
      <c r="Q18" s="97"/>
      <c r="R18" s="98"/>
      <c r="S18" s="104"/>
    </row>
    <row r="19" spans="1:19" s="26" customFormat="1" ht="27" customHeight="1">
      <c r="A19" s="19">
        <v>8</v>
      </c>
      <c r="B19" s="91"/>
      <c r="C19" s="91"/>
      <c r="D19" s="21"/>
      <c r="E19" s="21"/>
      <c r="F19" s="21"/>
      <c r="G19" s="21"/>
      <c r="H19" s="21"/>
      <c r="I19" s="21"/>
      <c r="J19" s="22"/>
      <c r="K19" s="100"/>
      <c r="L19" s="100"/>
      <c r="M19" s="100"/>
      <c r="N19" s="100"/>
      <c r="O19" s="100"/>
      <c r="P19" s="100"/>
      <c r="Q19" s="97"/>
      <c r="R19" s="98"/>
      <c r="S19" s="104"/>
    </row>
    <row r="20" spans="1:19" s="26" customFormat="1" ht="27" customHeight="1">
      <c r="A20" s="19">
        <v>9</v>
      </c>
      <c r="B20" s="91"/>
      <c r="C20" s="91"/>
      <c r="D20" s="21"/>
      <c r="E20" s="21"/>
      <c r="F20" s="21"/>
      <c r="G20" s="21"/>
      <c r="H20" s="21"/>
      <c r="I20" s="21"/>
      <c r="J20" s="22"/>
      <c r="K20" s="100"/>
      <c r="L20" s="100"/>
      <c r="M20" s="100"/>
      <c r="N20" s="100"/>
      <c r="O20" s="100"/>
      <c r="P20" s="100"/>
      <c r="Q20" s="97"/>
      <c r="R20" s="98"/>
      <c r="S20" s="99"/>
    </row>
    <row r="21" spans="1:19" s="26" customFormat="1" ht="27" customHeight="1">
      <c r="A21" s="19">
        <v>10</v>
      </c>
      <c r="B21" s="91"/>
      <c r="C21" s="91"/>
      <c r="D21" s="21"/>
      <c r="E21" s="21"/>
      <c r="F21" s="21"/>
      <c r="G21" s="21"/>
      <c r="H21" s="21"/>
      <c r="I21" s="21"/>
      <c r="J21" s="22"/>
      <c r="K21" s="100"/>
      <c r="L21" s="100"/>
      <c r="M21" s="100"/>
      <c r="N21" s="100"/>
      <c r="O21" s="100"/>
      <c r="P21" s="100"/>
      <c r="Q21" s="97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9"/>
  <sheetViews>
    <sheetView zoomScale="60" zoomScaleNormal="60" zoomScalePageLayoutView="0" workbookViewId="0" topLeftCell="A1">
      <selection activeCell="T18" sqref="T18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6" width="7.125" style="37" customWidth="1"/>
    <col min="17" max="17" width="7.625" style="58" customWidth="1"/>
    <col min="18" max="18" width="7.625" style="37" customWidth="1"/>
    <col min="19" max="19" width="21.875" style="37" customWidth="1"/>
    <col min="20" max="16384" width="9.125" style="37" customWidth="1"/>
  </cols>
  <sheetData>
    <row r="1" spans="1:19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s="10" customFormat="1" ht="25.5" customHeight="1">
      <c r="A3" s="6"/>
      <c r="B3" s="6"/>
      <c r="C3" s="7"/>
      <c r="D3" s="6"/>
      <c r="E3" s="8"/>
      <c r="F3" s="8"/>
      <c r="G3" s="8" t="s">
        <v>669</v>
      </c>
      <c r="H3" s="1"/>
      <c r="I3" s="1"/>
      <c r="J3" s="1"/>
      <c r="K3" s="1"/>
      <c r="L3" s="1"/>
      <c r="M3" s="269" t="s">
        <v>749</v>
      </c>
      <c r="N3" s="9"/>
      <c r="O3" s="9"/>
      <c r="P3" s="9"/>
      <c r="Q3" s="1"/>
      <c r="R3" s="431"/>
      <c r="S3" s="1"/>
    </row>
    <row r="4" spans="1:19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1"/>
      <c r="L4" s="1"/>
      <c r="M4" s="1"/>
      <c r="N4" s="9"/>
      <c r="O4" s="9"/>
      <c r="P4" s="9"/>
      <c r="Q4" s="1"/>
      <c r="R4" s="431"/>
      <c r="S4" s="1"/>
    </row>
    <row r="5" spans="1:19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 t="s">
        <v>750</v>
      </c>
      <c r="S5" s="465"/>
    </row>
    <row r="6" spans="1:19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12"/>
      <c r="S6" s="12"/>
    </row>
    <row r="7" spans="1:19" s="13" customFormat="1" ht="21" customHeight="1" thickBot="1">
      <c r="A7" s="466" t="s">
        <v>672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14" t="s">
        <v>8</v>
      </c>
    </row>
    <row r="8" spans="1:20" s="17" customFormat="1" ht="21" customHeight="1" thickBot="1">
      <c r="A8" s="459" t="s">
        <v>732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  <c r="S8" s="15" t="s">
        <v>745</v>
      </c>
      <c r="T8" s="16"/>
    </row>
    <row r="9" spans="1:20" s="17" customFormat="1" ht="21" customHeight="1" thickBot="1">
      <c r="A9" s="459" t="s">
        <v>493</v>
      </c>
      <c r="B9" s="460"/>
      <c r="C9" s="460"/>
      <c r="D9" s="460"/>
      <c r="E9" s="460"/>
      <c r="F9" s="427"/>
      <c r="G9" s="460" t="s">
        <v>494</v>
      </c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15"/>
      <c r="T9" s="16"/>
    </row>
    <row r="10" spans="1:19" s="4" customFormat="1" ht="15" customHeight="1">
      <c r="A10" s="461" t="s">
        <v>17</v>
      </c>
      <c r="B10" s="450" t="s">
        <v>18</v>
      </c>
      <c r="C10" s="69" t="s">
        <v>496</v>
      </c>
      <c r="D10" s="450" t="s">
        <v>20</v>
      </c>
      <c r="E10" s="450" t="s">
        <v>21</v>
      </c>
      <c r="F10" s="450" t="s">
        <v>22</v>
      </c>
      <c r="G10" s="450" t="s">
        <v>23</v>
      </c>
      <c r="H10" s="450" t="s">
        <v>24</v>
      </c>
      <c r="I10" s="453" t="s">
        <v>25</v>
      </c>
      <c r="J10" s="527" t="s">
        <v>26</v>
      </c>
      <c r="K10" s="503" t="s">
        <v>497</v>
      </c>
      <c r="L10" s="503"/>
      <c r="M10" s="503"/>
      <c r="N10" s="503"/>
      <c r="O10" s="503"/>
      <c r="P10" s="503"/>
      <c r="Q10" s="428" t="s">
        <v>498</v>
      </c>
      <c r="R10" s="529" t="s">
        <v>499</v>
      </c>
      <c r="S10" s="531" t="s">
        <v>29</v>
      </c>
    </row>
    <row r="11" spans="1:19" s="4" customFormat="1" ht="15" customHeight="1" thickBot="1">
      <c r="A11" s="524"/>
      <c r="B11" s="496"/>
      <c r="C11" s="80" t="s">
        <v>500</v>
      </c>
      <c r="D11" s="495"/>
      <c r="E11" s="495"/>
      <c r="F11" s="496"/>
      <c r="G11" s="495"/>
      <c r="H11" s="496"/>
      <c r="I11" s="497"/>
      <c r="J11" s="528"/>
      <c r="K11" s="439">
        <v>1</v>
      </c>
      <c r="L11" s="439">
        <v>2</v>
      </c>
      <c r="M11" s="439">
        <v>3</v>
      </c>
      <c r="N11" s="293">
        <v>4</v>
      </c>
      <c r="O11" s="293">
        <v>5</v>
      </c>
      <c r="P11" s="293">
        <v>6</v>
      </c>
      <c r="Q11" s="290" t="s">
        <v>28</v>
      </c>
      <c r="R11" s="530"/>
      <c r="S11" s="532"/>
    </row>
    <row r="12" spans="1:19" s="26" customFormat="1" ht="27" customHeight="1">
      <c r="A12" s="84">
        <v>1</v>
      </c>
      <c r="B12" s="85"/>
      <c r="C12" s="85"/>
      <c r="D12" s="391" t="s">
        <v>751</v>
      </c>
      <c r="E12" s="391" t="s">
        <v>752</v>
      </c>
      <c r="F12" s="391" t="s">
        <v>42</v>
      </c>
      <c r="G12" s="391" t="s">
        <v>753</v>
      </c>
      <c r="H12" s="393" t="s">
        <v>135</v>
      </c>
      <c r="I12" s="331">
        <v>2000</v>
      </c>
      <c r="J12" s="326">
        <v>1087</v>
      </c>
      <c r="K12" s="72" t="s">
        <v>505</v>
      </c>
      <c r="L12" s="72">
        <v>47.5</v>
      </c>
      <c r="M12" s="72" t="s">
        <v>505</v>
      </c>
      <c r="N12" s="72" t="s">
        <v>505</v>
      </c>
      <c r="O12" s="72" t="s">
        <v>505</v>
      </c>
      <c r="P12" s="72">
        <v>54.65</v>
      </c>
      <c r="Q12" s="88">
        <v>54.65</v>
      </c>
      <c r="R12" s="89" t="s">
        <v>140</v>
      </c>
      <c r="S12" s="90"/>
    </row>
    <row r="13" spans="1:19" s="26" customFormat="1" ht="27" customHeight="1">
      <c r="A13" s="19">
        <v>2</v>
      </c>
      <c r="B13" s="91"/>
      <c r="C13" s="91"/>
      <c r="D13" s="270"/>
      <c r="E13" s="270"/>
      <c r="F13" s="270"/>
      <c r="G13" s="270"/>
      <c r="H13" s="270"/>
      <c r="I13" s="270"/>
      <c r="J13" s="355"/>
      <c r="K13" s="122"/>
      <c r="L13" s="122"/>
      <c r="M13" s="116"/>
      <c r="N13" s="116"/>
      <c r="O13" s="116"/>
      <c r="P13" s="122"/>
      <c r="Q13" s="123"/>
      <c r="R13" s="98"/>
      <c r="S13" s="99"/>
    </row>
    <row r="14" spans="1:19" s="30" customFormat="1" ht="27" customHeight="1">
      <c r="A14" s="19">
        <v>3</v>
      </c>
      <c r="B14" s="91"/>
      <c r="C14" s="91"/>
      <c r="D14" s="270"/>
      <c r="E14" s="270"/>
      <c r="F14" s="270"/>
      <c r="G14" s="270"/>
      <c r="H14" s="270"/>
      <c r="I14" s="270"/>
      <c r="J14" s="355"/>
      <c r="K14" s="122"/>
      <c r="L14" s="122"/>
      <c r="M14" s="116"/>
      <c r="N14" s="116"/>
      <c r="O14" s="116"/>
      <c r="P14" s="122"/>
      <c r="Q14" s="123"/>
      <c r="R14" s="98"/>
      <c r="S14" s="99"/>
    </row>
    <row r="15" spans="1:19" s="30" customFormat="1" ht="27" customHeight="1">
      <c r="A15" s="19">
        <v>4</v>
      </c>
      <c r="B15" s="91"/>
      <c r="C15" s="91"/>
      <c r="D15" s="270"/>
      <c r="E15" s="270"/>
      <c r="F15" s="270"/>
      <c r="G15" s="270"/>
      <c r="H15" s="270"/>
      <c r="I15" s="270"/>
      <c r="J15" s="355"/>
      <c r="K15" s="122"/>
      <c r="L15" s="122"/>
      <c r="M15" s="116"/>
      <c r="N15" s="116"/>
      <c r="O15" s="116"/>
      <c r="P15" s="122"/>
      <c r="Q15" s="123"/>
      <c r="R15" s="98"/>
      <c r="S15" s="99"/>
    </row>
    <row r="16" spans="1:19" s="30" customFormat="1" ht="27" customHeight="1">
      <c r="A16" s="19">
        <v>5</v>
      </c>
      <c r="B16" s="91"/>
      <c r="C16" s="91"/>
      <c r="D16" s="21"/>
      <c r="E16" s="21"/>
      <c r="F16" s="21"/>
      <c r="G16" s="21"/>
      <c r="H16" s="21"/>
      <c r="I16" s="21"/>
      <c r="J16" s="22"/>
      <c r="K16" s="122"/>
      <c r="L16" s="122"/>
      <c r="M16" s="116"/>
      <c r="N16" s="116"/>
      <c r="O16" s="116"/>
      <c r="P16" s="122"/>
      <c r="Q16" s="123"/>
      <c r="R16" s="98"/>
      <c r="S16" s="104"/>
    </row>
    <row r="17" spans="1:19" s="30" customFormat="1" ht="27" customHeight="1">
      <c r="A17" s="19">
        <v>6</v>
      </c>
      <c r="B17" s="91"/>
      <c r="C17" s="91"/>
      <c r="D17" s="21"/>
      <c r="E17" s="21"/>
      <c r="F17" s="21"/>
      <c r="G17" s="21"/>
      <c r="H17" s="21"/>
      <c r="I17" s="21"/>
      <c r="J17" s="22"/>
      <c r="K17" s="122"/>
      <c r="L17" s="122"/>
      <c r="M17" s="116"/>
      <c r="N17" s="116"/>
      <c r="O17" s="116"/>
      <c r="P17" s="122"/>
      <c r="Q17" s="123"/>
      <c r="R17" s="98"/>
      <c r="S17" s="104"/>
    </row>
    <row r="18" spans="1:19" ht="27" customHeight="1">
      <c r="A18" s="19">
        <v>7</v>
      </c>
      <c r="B18" s="91"/>
      <c r="C18" s="91"/>
      <c r="D18" s="21"/>
      <c r="E18" s="21"/>
      <c r="F18" s="21"/>
      <c r="G18" s="21"/>
      <c r="H18" s="21"/>
      <c r="I18" s="21"/>
      <c r="J18" s="22"/>
      <c r="K18" s="122"/>
      <c r="L18" s="122"/>
      <c r="M18" s="116"/>
      <c r="N18" s="116"/>
      <c r="O18" s="116"/>
      <c r="P18" s="122"/>
      <c r="Q18" s="123"/>
      <c r="R18" s="98"/>
      <c r="S18" s="104"/>
    </row>
    <row r="19" spans="1:19" s="26" customFormat="1" ht="27" customHeight="1">
      <c r="A19" s="19">
        <v>8</v>
      </c>
      <c r="B19" s="91"/>
      <c r="C19" s="91"/>
      <c r="D19" s="21"/>
      <c r="E19" s="21"/>
      <c r="F19" s="21"/>
      <c r="G19" s="21"/>
      <c r="H19" s="21"/>
      <c r="I19" s="21"/>
      <c r="J19" s="22"/>
      <c r="K19" s="122"/>
      <c r="L19" s="122"/>
      <c r="M19" s="116"/>
      <c r="N19" s="116"/>
      <c r="O19" s="116"/>
      <c r="P19" s="122"/>
      <c r="Q19" s="123"/>
      <c r="R19" s="98"/>
      <c r="S19" s="104"/>
    </row>
    <row r="20" spans="1:19" s="26" customFormat="1" ht="27" customHeight="1">
      <c r="A20" s="19">
        <v>9</v>
      </c>
      <c r="B20" s="91"/>
      <c r="C20" s="91"/>
      <c r="D20" s="21"/>
      <c r="E20" s="21"/>
      <c r="F20" s="21"/>
      <c r="G20" s="21"/>
      <c r="H20" s="21"/>
      <c r="I20" s="21"/>
      <c r="J20" s="22"/>
      <c r="K20" s="122"/>
      <c r="L20" s="122"/>
      <c r="M20" s="116"/>
      <c r="N20" s="116"/>
      <c r="O20" s="116"/>
      <c r="P20" s="122"/>
      <c r="Q20" s="123"/>
      <c r="R20" s="98"/>
      <c r="S20" s="99"/>
    </row>
    <row r="21" spans="1:19" s="26" customFormat="1" ht="27" customHeight="1">
      <c r="A21" s="19">
        <v>10</v>
      </c>
      <c r="B21" s="91"/>
      <c r="C21" s="91"/>
      <c r="D21" s="21"/>
      <c r="E21" s="21"/>
      <c r="F21" s="21"/>
      <c r="G21" s="21"/>
      <c r="H21" s="21"/>
      <c r="I21" s="21"/>
      <c r="J21" s="22"/>
      <c r="K21" s="122"/>
      <c r="L21" s="122"/>
      <c r="M21" s="116"/>
      <c r="N21" s="116"/>
      <c r="O21" s="116"/>
      <c r="P21" s="122"/>
      <c r="Q21" s="123"/>
      <c r="R21" s="98"/>
      <c r="S21" s="99"/>
    </row>
    <row r="22" spans="1:20" s="4" customFormat="1" ht="15.75" customHeight="1">
      <c r="A22" s="429"/>
      <c r="B22" s="442" t="s">
        <v>61</v>
      </c>
      <c r="C22" s="430"/>
      <c r="D22" s="430"/>
      <c r="E22" s="430"/>
      <c r="F22" s="430"/>
      <c r="G22" s="442" t="s">
        <v>62</v>
      </c>
      <c r="H22" s="442"/>
      <c r="I22" s="430"/>
      <c r="J22" s="48"/>
      <c r="K22" s="48"/>
      <c r="L22" s="48"/>
      <c r="M22" s="48"/>
      <c r="N22" s="49" t="s">
        <v>63</v>
      </c>
      <c r="O22" s="49"/>
      <c r="P22" s="49"/>
      <c r="Q22" s="50"/>
      <c r="R22" s="51"/>
      <c r="S22" s="52"/>
      <c r="T22" s="53"/>
    </row>
    <row r="23" spans="1:20" s="4" customFormat="1" ht="15.75" customHeight="1">
      <c r="A23" s="429"/>
      <c r="B23" s="429"/>
      <c r="C23" s="430"/>
      <c r="D23" s="430"/>
      <c r="E23" s="430"/>
      <c r="F23" s="430"/>
      <c r="G23" s="430"/>
      <c r="H23" s="430"/>
      <c r="I23" s="430"/>
      <c r="J23" s="429"/>
      <c r="K23" s="429"/>
      <c r="L23" s="429"/>
      <c r="M23" s="429"/>
      <c r="N23" s="429"/>
      <c r="O23" s="429"/>
      <c r="P23" s="429"/>
      <c r="Q23" s="429"/>
      <c r="R23" s="444" t="s">
        <v>64</v>
      </c>
      <c r="S23" s="444"/>
      <c r="T23" s="53"/>
    </row>
    <row r="24" spans="1:20" s="4" customFormat="1" ht="15.75" customHeight="1">
      <c r="A24" s="429"/>
      <c r="B24" s="429"/>
      <c r="C24" s="430"/>
      <c r="D24" s="430"/>
      <c r="E24" s="430"/>
      <c r="F24" s="430"/>
      <c r="G24" s="430"/>
      <c r="H24" s="430"/>
      <c r="I24" s="430"/>
      <c r="J24" s="429"/>
      <c r="K24" s="429"/>
      <c r="L24" s="429"/>
      <c r="M24" s="429"/>
      <c r="N24" s="429"/>
      <c r="O24" s="429"/>
      <c r="P24" s="429"/>
      <c r="Q24" s="429"/>
      <c r="R24" s="444"/>
      <c r="S24" s="444"/>
      <c r="T24" s="53"/>
    </row>
    <row r="25" spans="1:20" s="4" customFormat="1" ht="15.75" customHeight="1">
      <c r="A25" s="448" t="s">
        <v>65</v>
      </c>
      <c r="B25" s="448"/>
      <c r="C25" s="448"/>
      <c r="D25" s="54"/>
      <c r="E25" s="54"/>
      <c r="F25" s="54"/>
      <c r="G25" s="429" t="s">
        <v>688</v>
      </c>
      <c r="H25" s="429"/>
      <c r="I25" s="52"/>
      <c r="J25" s="54"/>
      <c r="K25" s="54"/>
      <c r="L25" s="54"/>
      <c r="M25" s="54"/>
      <c r="N25" s="54"/>
      <c r="O25" s="54"/>
      <c r="P25" s="54"/>
      <c r="Q25" s="54"/>
      <c r="R25" s="444" t="s">
        <v>64</v>
      </c>
      <c r="S25" s="444"/>
      <c r="T25" s="53"/>
    </row>
    <row r="26" spans="1:20" s="4" customFormat="1" ht="15.75" customHeight="1">
      <c r="A26" s="449"/>
      <c r="B26" s="449"/>
      <c r="C26" s="449"/>
      <c r="D26" s="54"/>
      <c r="E26" s="54"/>
      <c r="F26" s="54"/>
      <c r="G26" s="429" t="s">
        <v>68</v>
      </c>
      <c r="H26" s="429"/>
      <c r="I26" s="52"/>
      <c r="J26" s="54"/>
      <c r="K26" s="54"/>
      <c r="L26" s="54"/>
      <c r="M26" s="54"/>
      <c r="N26" s="54"/>
      <c r="O26" s="54"/>
      <c r="P26" s="54"/>
      <c r="Q26" s="54"/>
      <c r="R26" s="429"/>
      <c r="S26" s="52"/>
      <c r="T26" s="53"/>
    </row>
    <row r="27" spans="1:20" s="4" customFormat="1" ht="15.75" customHeight="1">
      <c r="A27" s="449" t="s">
        <v>67</v>
      </c>
      <c r="B27" s="449"/>
      <c r="C27" s="449"/>
      <c r="D27" s="54"/>
      <c r="E27" s="54"/>
      <c r="F27" s="54"/>
      <c r="G27" s="429"/>
      <c r="H27" s="429"/>
      <c r="I27" s="52"/>
      <c r="J27" s="54"/>
      <c r="K27" s="54"/>
      <c r="L27" s="54"/>
      <c r="M27" s="54"/>
      <c r="N27" s="54"/>
      <c r="O27" s="54"/>
      <c r="P27" s="54"/>
      <c r="Q27" s="54"/>
      <c r="R27" s="444" t="s">
        <v>64</v>
      </c>
      <c r="S27" s="444"/>
      <c r="T27" s="53"/>
    </row>
    <row r="28" spans="1:20" s="4" customFormat="1" ht="15.75" customHeight="1">
      <c r="A28" s="445" t="s">
        <v>71</v>
      </c>
      <c r="B28" s="445"/>
      <c r="C28" s="55" t="s">
        <v>70</v>
      </c>
      <c r="D28" s="54"/>
      <c r="E28" s="54"/>
      <c r="F28" s="54"/>
      <c r="G28" s="429"/>
      <c r="H28" s="429"/>
      <c r="I28" s="52"/>
      <c r="J28" s="54"/>
      <c r="K28" s="54"/>
      <c r="L28" s="54"/>
      <c r="M28" s="54"/>
      <c r="N28" s="54"/>
      <c r="O28" s="54"/>
      <c r="P28" s="54"/>
      <c r="Q28" s="54"/>
      <c r="R28" s="429"/>
      <c r="S28" s="52" t="s">
        <v>68</v>
      </c>
      <c r="T28" s="53"/>
    </row>
    <row r="29" spans="1:20" s="4" customFormat="1" ht="15.75" customHeight="1">
      <c r="A29" s="445" t="s">
        <v>72</v>
      </c>
      <c r="B29" s="445"/>
      <c r="C29" s="55" t="s">
        <v>70</v>
      </c>
      <c r="D29" s="54"/>
      <c r="E29" s="54"/>
      <c r="F29" s="54"/>
      <c r="G29" s="429"/>
      <c r="H29" s="429"/>
      <c r="I29" s="52"/>
      <c r="J29" s="54"/>
      <c r="K29" s="54"/>
      <c r="L29" s="54"/>
      <c r="M29" s="54"/>
      <c r="N29" s="54"/>
      <c r="O29" s="54"/>
      <c r="P29" s="54"/>
      <c r="Q29" s="54"/>
      <c r="R29" s="429"/>
      <c r="S29" s="56" t="s">
        <v>0</v>
      </c>
      <c r="T29" s="53"/>
    </row>
  </sheetData>
  <sheetProtection/>
  <mergeCells count="30">
    <mergeCell ref="A2:D2"/>
    <mergeCell ref="D5:Q5"/>
    <mergeCell ref="A7:E7"/>
    <mergeCell ref="G7:R7"/>
    <mergeCell ref="A8:E8"/>
    <mergeCell ref="G8:R8"/>
    <mergeCell ref="R5:S5"/>
    <mergeCell ref="I10:I11"/>
    <mergeCell ref="J10:J11"/>
    <mergeCell ref="K10:P10"/>
    <mergeCell ref="R10:R11"/>
    <mergeCell ref="S10:S11"/>
    <mergeCell ref="R23:S23"/>
    <mergeCell ref="R24:S24"/>
    <mergeCell ref="A9:E9"/>
    <mergeCell ref="G9:R9"/>
    <mergeCell ref="A10:A11"/>
    <mergeCell ref="B10:B11"/>
    <mergeCell ref="D10:D11"/>
    <mergeCell ref="E10:E11"/>
    <mergeCell ref="F10:F11"/>
    <mergeCell ref="G10:G11"/>
    <mergeCell ref="H10:H11"/>
    <mergeCell ref="A29:B29"/>
    <mergeCell ref="A25:C25"/>
    <mergeCell ref="R25:S25"/>
    <mergeCell ref="A26:C26"/>
    <mergeCell ref="A27:C27"/>
    <mergeCell ref="R27:S27"/>
    <mergeCell ref="A28:B28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6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B37"/>
  <sheetViews>
    <sheetView tabSelected="1" zoomScale="75" zoomScaleNormal="75" zoomScaleSheetLayoutView="50" zoomScalePageLayoutView="0" workbookViewId="0" topLeftCell="A1">
      <selection activeCell="E17" sqref="E17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15.375" style="0" customWidth="1"/>
    <col min="4" max="4" width="7.125" style="0" customWidth="1"/>
    <col min="5" max="5" width="20.375" style="0" customWidth="1"/>
    <col min="6" max="12" width="8.75390625" style="0" customWidth="1"/>
    <col min="13" max="13" width="11.375" style="0" customWidth="1"/>
    <col min="14" max="19" width="8.75390625" style="0" customWidth="1"/>
    <col min="20" max="25" width="4.00390625" style="0" customWidth="1"/>
    <col min="26" max="26" width="8.75390625" style="0" customWidth="1"/>
    <col min="28" max="28" width="7.00390625" style="0" customWidth="1"/>
  </cols>
  <sheetData>
    <row r="1" spans="1:28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28"/>
      <c r="R1" s="54"/>
      <c r="S1" s="54"/>
      <c r="T1" s="54"/>
      <c r="U1" s="54"/>
      <c r="V1" s="54"/>
      <c r="W1" s="54"/>
      <c r="X1" s="54"/>
      <c r="Y1" s="54"/>
      <c r="Z1" s="54"/>
      <c r="AA1" s="129" t="s">
        <v>0</v>
      </c>
      <c r="AB1" s="54"/>
    </row>
    <row r="2" spans="1:28" s="4" customFormat="1" ht="41.25" customHeight="1">
      <c r="A2" s="534" t="s">
        <v>1</v>
      </c>
      <c r="B2" s="534"/>
      <c r="C2" s="534"/>
      <c r="D2" s="53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0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s="10" customFormat="1" ht="25.5" customHeight="1">
      <c r="A3" s="534"/>
      <c r="B3" s="534"/>
      <c r="C3" s="534"/>
      <c r="D3" s="534"/>
      <c r="E3" s="8"/>
      <c r="F3" s="1"/>
      <c r="G3" s="1"/>
      <c r="H3" s="8" t="s">
        <v>754</v>
      </c>
      <c r="I3" s="8"/>
      <c r="J3" s="1"/>
      <c r="K3" s="1"/>
      <c r="L3" s="9"/>
      <c r="M3" s="9"/>
      <c r="N3" s="9"/>
      <c r="O3" s="1"/>
      <c r="P3" s="43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10" customFormat="1" ht="12.75" customHeight="1">
      <c r="A4" s="131"/>
      <c r="B4" s="131"/>
      <c r="C4" s="8"/>
      <c r="D4" s="8"/>
      <c r="E4" s="1"/>
      <c r="F4" s="1"/>
      <c r="G4" s="1"/>
      <c r="H4" s="1"/>
      <c r="I4" s="1"/>
      <c r="J4" s="1"/>
      <c r="K4" s="1"/>
      <c r="L4" s="9"/>
      <c r="M4" s="9"/>
      <c r="N4" s="9"/>
      <c r="O4" s="1"/>
      <c r="P4" s="43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3" customFormat="1" ht="19.5" customHeight="1">
      <c r="A5" s="11"/>
      <c r="B5" s="11"/>
      <c r="C5" s="132"/>
      <c r="D5" s="132"/>
      <c r="E5" s="535" t="s">
        <v>755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12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</row>
    <row r="6" spans="1:28" s="13" customFormat="1" ht="9.75" customHeight="1" thickBot="1">
      <c r="A6" s="11"/>
      <c r="B6" s="11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12"/>
      <c r="Q6" s="12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</row>
    <row r="7" spans="1:28" s="13" customFormat="1" ht="21" customHeight="1" thickBot="1">
      <c r="A7" s="536" t="s">
        <v>756</v>
      </c>
      <c r="B7" s="537"/>
      <c r="C7" s="537"/>
      <c r="D7" s="537"/>
      <c r="E7" s="537"/>
      <c r="F7" s="440"/>
      <c r="G7" s="440"/>
      <c r="H7" s="440"/>
      <c r="I7" s="440"/>
      <c r="J7" s="538" t="s">
        <v>7</v>
      </c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440"/>
      <c r="W7" s="440"/>
      <c r="X7" s="440"/>
      <c r="Y7" s="440"/>
      <c r="Z7" s="440"/>
      <c r="AA7" s="302" t="s">
        <v>8</v>
      </c>
      <c r="AB7" s="133"/>
    </row>
    <row r="8" spans="1:28" s="17" customFormat="1" ht="21" customHeight="1" thickBot="1">
      <c r="A8" s="539" t="s">
        <v>757</v>
      </c>
      <c r="B8" s="538"/>
      <c r="C8" s="538"/>
      <c r="D8" s="538"/>
      <c r="E8" s="538"/>
      <c r="F8" s="440"/>
      <c r="G8" s="440"/>
      <c r="H8" s="440"/>
      <c r="I8" s="440"/>
      <c r="J8" s="538" t="s">
        <v>10</v>
      </c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440"/>
      <c r="W8" s="440"/>
      <c r="X8" s="440"/>
      <c r="Y8" s="440"/>
      <c r="Z8" s="440"/>
      <c r="AA8" s="134"/>
      <c r="AB8" s="135"/>
    </row>
    <row r="9" spans="1:28" s="17" customFormat="1" ht="21" customHeight="1" thickBot="1">
      <c r="A9" s="539" t="s">
        <v>758</v>
      </c>
      <c r="B9" s="540"/>
      <c r="C9" s="540"/>
      <c r="D9" s="540"/>
      <c r="E9" s="540"/>
      <c r="F9" s="440"/>
      <c r="G9" s="440"/>
      <c r="H9" s="440"/>
      <c r="I9" s="440"/>
      <c r="J9" s="538" t="s">
        <v>13</v>
      </c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440"/>
      <c r="W9" s="440"/>
      <c r="X9" s="440"/>
      <c r="Y9" s="440"/>
      <c r="Z9" s="440"/>
      <c r="AA9" s="134"/>
      <c r="AB9" s="135"/>
    </row>
    <row r="10" spans="1:28" ht="12.75" customHeight="1">
      <c r="A10" s="541" t="s">
        <v>759</v>
      </c>
      <c r="B10" s="543" t="s">
        <v>20</v>
      </c>
      <c r="C10" s="543" t="s">
        <v>21</v>
      </c>
      <c r="D10" s="311"/>
      <c r="E10" s="543" t="s">
        <v>760</v>
      </c>
      <c r="F10" s="545" t="s">
        <v>761</v>
      </c>
      <c r="G10" s="546" t="s">
        <v>762</v>
      </c>
      <c r="H10" s="545" t="s">
        <v>763</v>
      </c>
      <c r="I10" s="546" t="s">
        <v>762</v>
      </c>
      <c r="J10" s="545" t="s">
        <v>764</v>
      </c>
      <c r="K10" s="546" t="s">
        <v>762</v>
      </c>
      <c r="L10" s="545" t="s">
        <v>765</v>
      </c>
      <c r="M10" s="546" t="s">
        <v>762</v>
      </c>
      <c r="N10" s="549" t="s">
        <v>766</v>
      </c>
      <c r="O10" s="551" t="s">
        <v>767</v>
      </c>
      <c r="P10" s="546" t="s">
        <v>762</v>
      </c>
      <c r="Q10" s="551" t="s">
        <v>768</v>
      </c>
      <c r="R10" s="546" t="s">
        <v>762</v>
      </c>
      <c r="S10" s="554" t="s">
        <v>769</v>
      </c>
      <c r="T10" s="545" t="s">
        <v>770</v>
      </c>
      <c r="U10" s="555" t="s">
        <v>770</v>
      </c>
      <c r="V10" s="556"/>
      <c r="W10" s="556"/>
      <c r="X10" s="556"/>
      <c r="Y10" s="557"/>
      <c r="Z10" s="546" t="s">
        <v>762</v>
      </c>
      <c r="AA10" s="554" t="s">
        <v>771</v>
      </c>
      <c r="AB10" s="553" t="s">
        <v>772</v>
      </c>
    </row>
    <row r="11" spans="1:28" ht="36.75" customHeight="1" thickBot="1">
      <c r="A11" s="542"/>
      <c r="B11" s="544"/>
      <c r="C11" s="544"/>
      <c r="D11" s="312" t="s">
        <v>773</v>
      </c>
      <c r="E11" s="544"/>
      <c r="F11" s="545"/>
      <c r="G11" s="547"/>
      <c r="H11" s="545"/>
      <c r="I11" s="547"/>
      <c r="J11" s="548"/>
      <c r="K11" s="547"/>
      <c r="L11" s="545"/>
      <c r="M11" s="547"/>
      <c r="N11" s="550"/>
      <c r="O11" s="552"/>
      <c r="P11" s="547"/>
      <c r="Q11" s="552"/>
      <c r="R11" s="547"/>
      <c r="S11" s="554"/>
      <c r="T11" s="545"/>
      <c r="U11" s="555"/>
      <c r="V11" s="556"/>
      <c r="W11" s="556"/>
      <c r="X11" s="556"/>
      <c r="Y11" s="557"/>
      <c r="Z11" s="547"/>
      <c r="AA11" s="554"/>
      <c r="AB11" s="553"/>
    </row>
    <row r="12" spans="1:28" ht="30" customHeight="1">
      <c r="A12" s="136"/>
      <c r="B12" s="394" t="s">
        <v>774</v>
      </c>
      <c r="C12" s="394" t="s">
        <v>775</v>
      </c>
      <c r="D12" s="395">
        <v>2001</v>
      </c>
      <c r="E12" s="394" t="s">
        <v>177</v>
      </c>
      <c r="F12" s="137">
        <f>'[1]100 ΕΜΠ 7ΑΘΛΟΥ'!$M$21</f>
        <v>0</v>
      </c>
      <c r="G12" s="138">
        <f aca="true" t="shared" si="0" ref="G12:G30">IF(F12&gt;0,(ROUNDDOWN(9.23076*(26.7-F12)^1.835,0)),0)</f>
        <v>0</v>
      </c>
      <c r="H12" s="137">
        <f>'[1]100 ΕΜΠ 7ΑΘΛΟΥ'!$M$21</f>
        <v>0</v>
      </c>
      <c r="I12" s="138">
        <f aca="true" t="shared" si="1" ref="I12:I30">IF(H12&gt;0,(ROUNDDOWN(1.84523*((H12*100)-75)^1.348,0)),0)</f>
        <v>0</v>
      </c>
      <c r="J12" s="137">
        <f>'[1]100 ΕΜΠ 7ΑΘΛΟΥ'!$M$21</f>
        <v>0</v>
      </c>
      <c r="K12" s="138">
        <f>IF(J12&gt;0,(ROUNDDOWN(56.0211*(J12-1.5)^1.05,0)),0)</f>
        <v>0</v>
      </c>
      <c r="L12" s="137">
        <f>'[1]100 ΕΜΠ 7ΑΘΛΟΥ'!$M$21</f>
        <v>0</v>
      </c>
      <c r="M12" s="138">
        <f>IF(L12&gt;0,(ROUNDDOWN(4.99087*(42.5-L12)^1.81,0)),0)</f>
        <v>0</v>
      </c>
      <c r="N12" s="139">
        <f aca="true" t="shared" si="2" ref="N12:N30">G12+I12+K12+M12</f>
        <v>0</v>
      </c>
      <c r="O12" s="137" t="e">
        <f>'[1]ΜΗΚΟΣ 7ΑΘΛΟΥ'!R13</f>
        <v>#REF!</v>
      </c>
      <c r="P12" s="138" t="e">
        <f>IF(O12&gt;0,(ROUNDDOWN(0.188807*((O12*100)-210)^1.41,0)),0)</f>
        <v>#REF!</v>
      </c>
      <c r="Q12" s="137" t="e">
        <f>'[1]ΑΚΟΝΤΙΟ 7ΑΘΛΟΥ'!Q12</f>
        <v>#REF!</v>
      </c>
      <c r="R12" s="138" t="e">
        <f>IF(Q12&gt;0,(ROUNDDOWN(15.9803*(Q12-3.8)^1.04,0)),0)</f>
        <v>#REF!</v>
      </c>
      <c r="S12" s="139" t="e">
        <f aca="true" t="shared" si="3" ref="S12:S30">SUM(N12,P12,R12,)</f>
        <v>#REF!</v>
      </c>
      <c r="T12" s="140" t="e">
        <f>(('[1]800 7ΑΘΛΟΥ'!N13*60)+('[1]800 7ΑΘΛΟΥ'!P13)+(('[1]800 7ΑΘΛΟΥ'!R13)/100))</f>
        <v>#REF!</v>
      </c>
      <c r="U12" s="141" t="e">
        <f>'[1]800 7ΑΘΛΟΥ'!N13</f>
        <v>#REF!</v>
      </c>
      <c r="V12" s="142" t="str">
        <f>'[1]800 7ΑΘΛΟΥ'!O13</f>
        <v>΄</v>
      </c>
      <c r="W12" s="143" t="e">
        <f>'[1]800 7ΑΘΛΟΥ'!P13</f>
        <v>#REF!</v>
      </c>
      <c r="X12" s="142" t="str">
        <f>'[1]800 7ΑΘΛΟΥ'!Q13</f>
        <v>΄΄</v>
      </c>
      <c r="Y12" s="143" t="e">
        <f>'[1]800 7ΑΘΛΟΥ'!R13</f>
        <v>#REF!</v>
      </c>
      <c r="Z12" s="138" t="e">
        <f>IF(T12&gt;0,(ROUNDDOWN(0.11193*(254-T12)^1.88,0)),)</f>
        <v>#REF!</v>
      </c>
      <c r="AA12" s="144" t="e">
        <f>SUM(Z12,S12)</f>
        <v>#REF!</v>
      </c>
      <c r="AB12" s="145"/>
    </row>
    <row r="13" spans="1:28" ht="30" customHeight="1">
      <c r="A13" s="146"/>
      <c r="B13" s="350" t="s">
        <v>776</v>
      </c>
      <c r="C13" s="350" t="s">
        <v>434</v>
      </c>
      <c r="D13" s="157"/>
      <c r="E13" s="350" t="s">
        <v>777</v>
      </c>
      <c r="F13" s="151">
        <f>'[1]100 ΕΜΠ 7ΑΘΛΟΥ'!$M$21</f>
        <v>0</v>
      </c>
      <c r="G13" s="152">
        <f t="shared" si="0"/>
        <v>0</v>
      </c>
      <c r="H13" s="151">
        <f>'[1]100 ΕΜΠ 7ΑΘΛΟΥ'!$M$21</f>
        <v>0</v>
      </c>
      <c r="I13" s="152">
        <f t="shared" si="1"/>
        <v>0</v>
      </c>
      <c r="J13" s="151">
        <f>'[1]100 ΕΜΠ 7ΑΘΛΟΥ'!$M$21</f>
        <v>0</v>
      </c>
      <c r="K13" s="152">
        <f aca="true" t="shared" si="4" ref="K13:K30">IF(J13&gt;0,(ROUNDDOWN(56.0211*(J13-1.5)^1.05,0)),0)</f>
        <v>0</v>
      </c>
      <c r="L13" s="151">
        <f>'[1]100 ΕΜΠ 7ΑΘΛΟΥ'!$M$21</f>
        <v>0</v>
      </c>
      <c r="M13" s="152">
        <f aca="true" t="shared" si="5" ref="M13:M30">IF(L13&gt;0,(ROUNDDOWN(4.99087*(42.5-L13)^1.81,0)),0)</f>
        <v>0</v>
      </c>
      <c r="N13" s="153">
        <f t="shared" si="2"/>
        <v>0</v>
      </c>
      <c r="O13" s="151" t="e">
        <f>'[1]ΜΗΚΟΣ 7ΑΘΛΟΥ'!R15</f>
        <v>#REF!</v>
      </c>
      <c r="P13" s="152" t="e">
        <f aca="true" t="shared" si="6" ref="P13:P30">IF(O13&gt;0,(ROUNDDOWN(0.188807*((O13*100)-210)^1.41,0)),0)</f>
        <v>#REF!</v>
      </c>
      <c r="Q13" s="151" t="e">
        <f>'[1]ΑΚΟΝΤΙΟ 7ΑΘΛΟΥ'!Q13</f>
        <v>#REF!</v>
      </c>
      <c r="R13" s="152" t="e">
        <f aca="true" t="shared" si="7" ref="R13:R30">IF(Q13&gt;0,(ROUNDDOWN(15.9803*(Q13-3.8)^1.04,0)),0)</f>
        <v>#REF!</v>
      </c>
      <c r="S13" s="153" t="e">
        <f t="shared" si="3"/>
        <v>#REF!</v>
      </c>
      <c r="T13" s="154" t="e">
        <f>(('[1]800 7ΑΘΛΟΥ'!N14*60)+('[1]800 7ΑΘΛΟΥ'!P14)+(('[1]800 7ΑΘΛΟΥ'!R14)/100))</f>
        <v>#REF!</v>
      </c>
      <c r="U13" s="155" t="e">
        <f>'[1]800 7ΑΘΛΟΥ'!N14</f>
        <v>#REF!</v>
      </c>
      <c r="V13" s="156" t="str">
        <f>'[1]800 7ΑΘΛΟΥ'!O14</f>
        <v>΄</v>
      </c>
      <c r="W13" s="157" t="e">
        <f>'[1]800 7ΑΘΛΟΥ'!P14</f>
        <v>#REF!</v>
      </c>
      <c r="X13" s="156" t="str">
        <f>'[1]800 7ΑΘΛΟΥ'!Q14</f>
        <v>΄΄</v>
      </c>
      <c r="Y13" s="157" t="e">
        <f>'[1]800 7ΑΘΛΟΥ'!R14</f>
        <v>#REF!</v>
      </c>
      <c r="Z13" s="152" t="e">
        <f aca="true" t="shared" si="8" ref="Z13:Z30">IF(T13&gt;0,(ROUNDDOWN(0.11193*(254-T13)^1.88,0)),)</f>
        <v>#REF!</v>
      </c>
      <c r="AA13" s="158" t="e">
        <f aca="true" t="shared" si="9" ref="AA13:AA30">SUM(Z13,S13)</f>
        <v>#REF!</v>
      </c>
      <c r="AB13" s="159"/>
    </row>
    <row r="14" spans="1:28" ht="30" customHeight="1">
      <c r="A14" s="146"/>
      <c r="B14" s="350" t="s">
        <v>778</v>
      </c>
      <c r="C14" s="350" t="s">
        <v>779</v>
      </c>
      <c r="D14" s="157"/>
      <c r="E14" s="350" t="s">
        <v>777</v>
      </c>
      <c r="F14" s="151">
        <f>'[1]100 ΕΜΠ 7ΑΘΛΟΥ'!$M$21</f>
        <v>0</v>
      </c>
      <c r="G14" s="152">
        <f t="shared" si="0"/>
        <v>0</v>
      </c>
      <c r="H14" s="151">
        <f>'[1]100 ΕΜΠ 7ΑΘΛΟΥ'!$M$21</f>
        <v>0</v>
      </c>
      <c r="I14" s="152">
        <f t="shared" si="1"/>
        <v>0</v>
      </c>
      <c r="J14" s="151">
        <f>'[1]100 ΕΜΠ 7ΑΘΛΟΥ'!$M$21</f>
        <v>0</v>
      </c>
      <c r="K14" s="152">
        <f t="shared" si="4"/>
        <v>0</v>
      </c>
      <c r="L14" s="151">
        <f>'[1]100 ΕΜΠ 7ΑΘΛΟΥ'!$M$21</f>
        <v>0</v>
      </c>
      <c r="M14" s="152">
        <f t="shared" si="5"/>
        <v>0</v>
      </c>
      <c r="N14" s="153">
        <f t="shared" si="2"/>
        <v>0</v>
      </c>
      <c r="O14" s="151" t="e">
        <f>'[1]ΜΗΚΟΣ 7ΑΘΛΟΥ'!R17</f>
        <v>#REF!</v>
      </c>
      <c r="P14" s="152" t="e">
        <f t="shared" si="6"/>
        <v>#REF!</v>
      </c>
      <c r="Q14" s="151" t="e">
        <f>'[1]ΑΚΟΝΤΙΟ 7ΑΘΛΟΥ'!Q14</f>
        <v>#REF!</v>
      </c>
      <c r="R14" s="152" t="e">
        <f t="shared" si="7"/>
        <v>#REF!</v>
      </c>
      <c r="S14" s="153" t="e">
        <f t="shared" si="3"/>
        <v>#REF!</v>
      </c>
      <c r="T14" s="154" t="e">
        <f>(('[1]800 7ΑΘΛΟΥ'!N15*60)+('[1]800 7ΑΘΛΟΥ'!P15)+(('[1]800 7ΑΘΛΟΥ'!R15)/100))</f>
        <v>#REF!</v>
      </c>
      <c r="U14" s="155" t="e">
        <f>'[1]800 7ΑΘΛΟΥ'!N15</f>
        <v>#REF!</v>
      </c>
      <c r="V14" s="156" t="str">
        <f>'[1]800 7ΑΘΛΟΥ'!O15</f>
        <v>΄</v>
      </c>
      <c r="W14" s="157" t="e">
        <f>'[1]800 7ΑΘΛΟΥ'!P15</f>
        <v>#REF!</v>
      </c>
      <c r="X14" s="156" t="str">
        <f>'[1]800 7ΑΘΛΟΥ'!Q15</f>
        <v>΄΄</v>
      </c>
      <c r="Y14" s="157" t="e">
        <f>'[1]800 7ΑΘΛΟΥ'!R15</f>
        <v>#REF!</v>
      </c>
      <c r="Z14" s="152" t="e">
        <f t="shared" si="8"/>
        <v>#REF!</v>
      </c>
      <c r="AA14" s="158" t="e">
        <f t="shared" si="9"/>
        <v>#REF!</v>
      </c>
      <c r="AB14" s="159"/>
    </row>
    <row r="15" spans="1:28" ht="30" customHeight="1">
      <c r="A15" s="146"/>
      <c r="B15" s="160"/>
      <c r="C15" s="148"/>
      <c r="D15" s="149"/>
      <c r="E15" s="150"/>
      <c r="F15" s="151">
        <f>'[1]100 ΕΜΠ 7ΑΘΛΟΥ'!$M$21</f>
        <v>0</v>
      </c>
      <c r="G15" s="152">
        <f t="shared" si="0"/>
        <v>0</v>
      </c>
      <c r="H15" s="151">
        <f>'[1]100 ΕΜΠ 7ΑΘΛΟΥ'!$M$21</f>
        <v>0</v>
      </c>
      <c r="I15" s="152">
        <f t="shared" si="1"/>
        <v>0</v>
      </c>
      <c r="J15" s="151">
        <f>'[1]100 ΕΜΠ 7ΑΘΛΟΥ'!$M$21</f>
        <v>0</v>
      </c>
      <c r="K15" s="152">
        <f t="shared" si="4"/>
        <v>0</v>
      </c>
      <c r="L15" s="151">
        <f>'[1]100 ΕΜΠ 7ΑΘΛΟΥ'!$M$21</f>
        <v>0</v>
      </c>
      <c r="M15" s="152">
        <f t="shared" si="5"/>
        <v>0</v>
      </c>
      <c r="N15" s="153">
        <f t="shared" si="2"/>
        <v>0</v>
      </c>
      <c r="O15" s="151" t="e">
        <f>'[1]ΜΗΚΟΣ 7ΑΘΛΟΥ'!R19</f>
        <v>#REF!</v>
      </c>
      <c r="P15" s="152" t="e">
        <f t="shared" si="6"/>
        <v>#REF!</v>
      </c>
      <c r="Q15" s="151" t="e">
        <f>'[1]ΑΚΟΝΤΙΟ 7ΑΘΛΟΥ'!Q15</f>
        <v>#REF!</v>
      </c>
      <c r="R15" s="152" t="e">
        <f t="shared" si="7"/>
        <v>#REF!</v>
      </c>
      <c r="S15" s="153" t="e">
        <f t="shared" si="3"/>
        <v>#REF!</v>
      </c>
      <c r="T15" s="154" t="e">
        <f>(('[1]800 7ΑΘΛΟΥ'!N16*60)+('[1]800 7ΑΘΛΟΥ'!P16)+(('[1]800 7ΑΘΛΟΥ'!R16)/100))</f>
        <v>#REF!</v>
      </c>
      <c r="U15" s="155" t="e">
        <f>'[1]800 7ΑΘΛΟΥ'!N16</f>
        <v>#REF!</v>
      </c>
      <c r="V15" s="156" t="str">
        <f>'[1]800 7ΑΘΛΟΥ'!O16</f>
        <v>΄</v>
      </c>
      <c r="W15" s="157" t="e">
        <f>'[1]800 7ΑΘΛΟΥ'!P16</f>
        <v>#REF!</v>
      </c>
      <c r="X15" s="156" t="str">
        <f>'[1]800 7ΑΘΛΟΥ'!Q16</f>
        <v>΄΄</v>
      </c>
      <c r="Y15" s="157" t="e">
        <f>'[1]800 7ΑΘΛΟΥ'!R16</f>
        <v>#REF!</v>
      </c>
      <c r="Z15" s="152" t="e">
        <f t="shared" si="8"/>
        <v>#REF!</v>
      </c>
      <c r="AA15" s="158" t="e">
        <f t="shared" si="9"/>
        <v>#REF!</v>
      </c>
      <c r="AB15" s="159"/>
    </row>
    <row r="16" spans="1:28" ht="30" customHeight="1">
      <c r="A16" s="146"/>
      <c r="B16" s="147"/>
      <c r="C16" s="148"/>
      <c r="D16" s="149"/>
      <c r="E16" s="150"/>
      <c r="F16" s="151">
        <f>'[1]100 ΕΜΠ 7ΑΘΛΟΥ'!$M$21</f>
        <v>0</v>
      </c>
      <c r="G16" s="152">
        <f t="shared" si="0"/>
        <v>0</v>
      </c>
      <c r="H16" s="151">
        <f>'[1]100 ΕΜΠ 7ΑΘΛΟΥ'!$M$21</f>
        <v>0</v>
      </c>
      <c r="I16" s="152">
        <f t="shared" si="1"/>
        <v>0</v>
      </c>
      <c r="J16" s="151">
        <f>'[1]100 ΕΜΠ 7ΑΘΛΟΥ'!$M$21</f>
        <v>0</v>
      </c>
      <c r="K16" s="152">
        <f t="shared" si="4"/>
        <v>0</v>
      </c>
      <c r="L16" s="151">
        <f>'[1]100 ΕΜΠ 7ΑΘΛΟΥ'!$M$21</f>
        <v>0</v>
      </c>
      <c r="M16" s="152">
        <f t="shared" si="5"/>
        <v>0</v>
      </c>
      <c r="N16" s="153">
        <f t="shared" si="2"/>
        <v>0</v>
      </c>
      <c r="O16" s="151" t="e">
        <f>'[1]ΜΗΚΟΣ 7ΑΘΛΟΥ'!R21</f>
        <v>#REF!</v>
      </c>
      <c r="P16" s="152" t="e">
        <f t="shared" si="6"/>
        <v>#REF!</v>
      </c>
      <c r="Q16" s="151" t="e">
        <f>'[1]ΑΚΟΝΤΙΟ 7ΑΘΛΟΥ'!Q16</f>
        <v>#REF!</v>
      </c>
      <c r="R16" s="152" t="e">
        <f t="shared" si="7"/>
        <v>#REF!</v>
      </c>
      <c r="S16" s="153" t="e">
        <f t="shared" si="3"/>
        <v>#REF!</v>
      </c>
      <c r="T16" s="154" t="e">
        <f>(('[1]800 7ΑΘΛΟΥ'!N17*60)+('[1]800 7ΑΘΛΟΥ'!P17)+(('[1]800 7ΑΘΛΟΥ'!R17)/100))</f>
        <v>#REF!</v>
      </c>
      <c r="U16" s="155" t="e">
        <f>'[1]800 7ΑΘΛΟΥ'!N17</f>
        <v>#REF!</v>
      </c>
      <c r="V16" s="156" t="str">
        <f>'[1]800 7ΑΘΛΟΥ'!O17</f>
        <v>΄</v>
      </c>
      <c r="W16" s="157" t="e">
        <f>'[1]800 7ΑΘΛΟΥ'!P17</f>
        <v>#REF!</v>
      </c>
      <c r="X16" s="156" t="str">
        <f>'[1]800 7ΑΘΛΟΥ'!Q17</f>
        <v>΄΄</v>
      </c>
      <c r="Y16" s="157" t="e">
        <f>'[1]800 7ΑΘΛΟΥ'!R17</f>
        <v>#REF!</v>
      </c>
      <c r="Z16" s="152" t="e">
        <f t="shared" si="8"/>
        <v>#REF!</v>
      </c>
      <c r="AA16" s="158" t="e">
        <f t="shared" si="9"/>
        <v>#REF!</v>
      </c>
      <c r="AB16" s="159"/>
    </row>
    <row r="17" spans="1:28" ht="30" customHeight="1">
      <c r="A17" s="146"/>
      <c r="B17" s="147"/>
      <c r="C17" s="161"/>
      <c r="D17" s="149"/>
      <c r="E17" s="150"/>
      <c r="F17" s="151">
        <f>'[1]100 ΕΜΠ 7ΑΘΛΟΥ'!$M$21</f>
        <v>0</v>
      </c>
      <c r="G17" s="152">
        <f t="shared" si="0"/>
        <v>0</v>
      </c>
      <c r="H17" s="151">
        <f>'[1]100 ΕΜΠ 7ΑΘΛΟΥ'!$M$21</f>
        <v>0</v>
      </c>
      <c r="I17" s="152">
        <f t="shared" si="1"/>
        <v>0</v>
      </c>
      <c r="J17" s="151">
        <f>'[1]100 ΕΜΠ 7ΑΘΛΟΥ'!$M$21</f>
        <v>0</v>
      </c>
      <c r="K17" s="152">
        <f t="shared" si="4"/>
        <v>0</v>
      </c>
      <c r="L17" s="151">
        <f>'[1]100 ΕΜΠ 7ΑΘΛΟΥ'!$M$21</f>
        <v>0</v>
      </c>
      <c r="M17" s="152">
        <f t="shared" si="5"/>
        <v>0</v>
      </c>
      <c r="N17" s="153">
        <f t="shared" si="2"/>
        <v>0</v>
      </c>
      <c r="O17" s="151" t="e">
        <f>'[1]ΜΗΚΟΣ 7ΑΘΛΟΥ'!R23</f>
        <v>#REF!</v>
      </c>
      <c r="P17" s="152" t="e">
        <f t="shared" si="6"/>
        <v>#REF!</v>
      </c>
      <c r="Q17" s="151" t="e">
        <f>'[1]ΑΚΟΝΤΙΟ 7ΑΘΛΟΥ'!Q17</f>
        <v>#REF!</v>
      </c>
      <c r="R17" s="152" t="e">
        <f t="shared" si="7"/>
        <v>#REF!</v>
      </c>
      <c r="S17" s="153" t="e">
        <f t="shared" si="3"/>
        <v>#REF!</v>
      </c>
      <c r="T17" s="154" t="e">
        <f>(('[1]800 7ΑΘΛΟΥ'!N18*60)+('[1]800 7ΑΘΛΟΥ'!P18)+(('[1]800 7ΑΘΛΟΥ'!R18)/100))</f>
        <v>#REF!</v>
      </c>
      <c r="U17" s="155" t="e">
        <f>'[1]800 7ΑΘΛΟΥ'!N18</f>
        <v>#REF!</v>
      </c>
      <c r="V17" s="156" t="str">
        <f>'[1]800 7ΑΘΛΟΥ'!O18</f>
        <v>΄</v>
      </c>
      <c r="W17" s="157" t="e">
        <f>'[1]800 7ΑΘΛΟΥ'!P18</f>
        <v>#REF!</v>
      </c>
      <c r="X17" s="156" t="str">
        <f>'[1]800 7ΑΘΛΟΥ'!Q18</f>
        <v>΄΄</v>
      </c>
      <c r="Y17" s="157" t="e">
        <f>'[1]800 7ΑΘΛΟΥ'!R18</f>
        <v>#REF!</v>
      </c>
      <c r="Z17" s="152" t="e">
        <f t="shared" si="8"/>
        <v>#REF!</v>
      </c>
      <c r="AA17" s="158" t="e">
        <f t="shared" si="9"/>
        <v>#REF!</v>
      </c>
      <c r="AB17" s="159"/>
    </row>
    <row r="18" spans="1:28" ht="30" customHeight="1">
      <c r="A18" s="146"/>
      <c r="B18" s="147"/>
      <c r="C18" s="148"/>
      <c r="D18" s="149"/>
      <c r="E18" s="150"/>
      <c r="F18" s="151">
        <f>'[1]100 ΕΜΠ 7ΑΘΛΟΥ'!$M$21</f>
        <v>0</v>
      </c>
      <c r="G18" s="152">
        <f t="shared" si="0"/>
        <v>0</v>
      </c>
      <c r="H18" s="151">
        <f>'[1]100 ΕΜΠ 7ΑΘΛΟΥ'!$M$21</f>
        <v>0</v>
      </c>
      <c r="I18" s="152">
        <f t="shared" si="1"/>
        <v>0</v>
      </c>
      <c r="J18" s="151">
        <f>'[1]100 ΕΜΠ 7ΑΘΛΟΥ'!$M$21</f>
        <v>0</v>
      </c>
      <c r="K18" s="152">
        <f t="shared" si="4"/>
        <v>0</v>
      </c>
      <c r="L18" s="151">
        <f>'[1]100 ΕΜΠ 7ΑΘΛΟΥ'!$M$21</f>
        <v>0</v>
      </c>
      <c r="M18" s="152">
        <f t="shared" si="5"/>
        <v>0</v>
      </c>
      <c r="N18" s="153">
        <f t="shared" si="2"/>
        <v>0</v>
      </c>
      <c r="O18" s="151" t="e">
        <f>'[1]ΜΗΚΟΣ 7ΑΘΛΟΥ'!R25</f>
        <v>#REF!</v>
      </c>
      <c r="P18" s="152" t="e">
        <f t="shared" si="6"/>
        <v>#REF!</v>
      </c>
      <c r="Q18" s="151" t="e">
        <f>'[1]ΑΚΟΝΤΙΟ 7ΑΘΛΟΥ'!Q18</f>
        <v>#REF!</v>
      </c>
      <c r="R18" s="152" t="e">
        <f t="shared" si="7"/>
        <v>#REF!</v>
      </c>
      <c r="S18" s="153" t="e">
        <f t="shared" si="3"/>
        <v>#REF!</v>
      </c>
      <c r="T18" s="154" t="e">
        <f>(('[1]800 7ΑΘΛΟΥ'!N19*60)+('[1]800 7ΑΘΛΟΥ'!P19)+(('[1]800 7ΑΘΛΟΥ'!R19)/100))</f>
        <v>#REF!</v>
      </c>
      <c r="U18" s="155" t="e">
        <f>'[1]800 7ΑΘΛΟΥ'!N19</f>
        <v>#REF!</v>
      </c>
      <c r="V18" s="156" t="str">
        <f>'[1]800 7ΑΘΛΟΥ'!O19</f>
        <v>΄</v>
      </c>
      <c r="W18" s="157" t="e">
        <f>'[1]800 7ΑΘΛΟΥ'!P19</f>
        <v>#REF!</v>
      </c>
      <c r="X18" s="156" t="str">
        <f>'[1]800 7ΑΘΛΟΥ'!Q19</f>
        <v>΄΄</v>
      </c>
      <c r="Y18" s="157" t="e">
        <f>'[1]800 7ΑΘΛΟΥ'!R19</f>
        <v>#REF!</v>
      </c>
      <c r="Z18" s="152" t="e">
        <f t="shared" si="8"/>
        <v>#REF!</v>
      </c>
      <c r="AA18" s="158" t="e">
        <f t="shared" si="9"/>
        <v>#REF!</v>
      </c>
      <c r="AB18" s="159"/>
    </row>
    <row r="19" spans="1:28" ht="30" customHeight="1">
      <c r="A19" s="146"/>
      <c r="B19" s="147"/>
      <c r="C19" s="161"/>
      <c r="D19" s="149"/>
      <c r="E19" s="150"/>
      <c r="F19" s="151">
        <f>'[1]100 ΕΜΠ 7ΑΘΛΟΥ'!$M$21</f>
        <v>0</v>
      </c>
      <c r="G19" s="152">
        <f t="shared" si="0"/>
        <v>0</v>
      </c>
      <c r="H19" s="151">
        <f>'[1]100 ΕΜΠ 7ΑΘΛΟΥ'!$M$21</f>
        <v>0</v>
      </c>
      <c r="I19" s="152">
        <f t="shared" si="1"/>
        <v>0</v>
      </c>
      <c r="J19" s="151">
        <f>'[1]100 ΕΜΠ 7ΑΘΛΟΥ'!$M$21</f>
        <v>0</v>
      </c>
      <c r="K19" s="152">
        <f t="shared" si="4"/>
        <v>0</v>
      </c>
      <c r="L19" s="151">
        <f>'[1]100 ΕΜΠ 7ΑΘΛΟΥ'!$M$21</f>
        <v>0</v>
      </c>
      <c r="M19" s="152">
        <f t="shared" si="5"/>
        <v>0</v>
      </c>
      <c r="N19" s="153">
        <f t="shared" si="2"/>
        <v>0</v>
      </c>
      <c r="O19" s="151" t="e">
        <f>'[1]ΜΗΚΟΣ 7ΑΘΛΟΥ'!R27</f>
        <v>#REF!</v>
      </c>
      <c r="P19" s="152" t="e">
        <f t="shared" si="6"/>
        <v>#REF!</v>
      </c>
      <c r="Q19" s="151" t="e">
        <f>'[1]ΑΚΟΝΤΙΟ 7ΑΘΛΟΥ'!Q19</f>
        <v>#REF!</v>
      </c>
      <c r="R19" s="152" t="e">
        <f t="shared" si="7"/>
        <v>#REF!</v>
      </c>
      <c r="S19" s="153" t="e">
        <f t="shared" si="3"/>
        <v>#REF!</v>
      </c>
      <c r="T19" s="154" t="e">
        <f>(('[1]800 7ΑΘΛΟΥ'!N20*60)+('[1]800 7ΑΘΛΟΥ'!P20)+(('[1]800 7ΑΘΛΟΥ'!R20)/100))</f>
        <v>#REF!</v>
      </c>
      <c r="U19" s="155" t="e">
        <f>'[1]800 7ΑΘΛΟΥ'!N20</f>
        <v>#REF!</v>
      </c>
      <c r="V19" s="156" t="str">
        <f>'[1]800 7ΑΘΛΟΥ'!O20</f>
        <v>΄</v>
      </c>
      <c r="W19" s="157" t="e">
        <f>'[1]800 7ΑΘΛΟΥ'!P20</f>
        <v>#REF!</v>
      </c>
      <c r="X19" s="156" t="str">
        <f>'[1]800 7ΑΘΛΟΥ'!Q20</f>
        <v>΄΄</v>
      </c>
      <c r="Y19" s="157" t="e">
        <f>'[1]800 7ΑΘΛΟΥ'!R20</f>
        <v>#REF!</v>
      </c>
      <c r="Z19" s="152" t="e">
        <f t="shared" si="8"/>
        <v>#REF!</v>
      </c>
      <c r="AA19" s="158" t="e">
        <f t="shared" si="9"/>
        <v>#REF!</v>
      </c>
      <c r="AB19" s="162"/>
    </row>
    <row r="20" spans="1:28" ht="30" customHeight="1">
      <c r="A20" s="146"/>
      <c r="B20" s="147"/>
      <c r="C20" s="148"/>
      <c r="D20" s="149"/>
      <c r="E20" s="150"/>
      <c r="F20" s="151">
        <f>'[1]100 ΕΜΠ 7ΑΘΛΟΥ'!$M$21</f>
        <v>0</v>
      </c>
      <c r="G20" s="152">
        <f t="shared" si="0"/>
        <v>0</v>
      </c>
      <c r="H20" s="151">
        <f>'[1]100 ΕΜΠ 7ΑΘΛΟΥ'!$M$21</f>
        <v>0</v>
      </c>
      <c r="I20" s="152">
        <f t="shared" si="1"/>
        <v>0</v>
      </c>
      <c r="J20" s="151">
        <f>'[1]100 ΕΜΠ 7ΑΘΛΟΥ'!$M$21</f>
        <v>0</v>
      </c>
      <c r="K20" s="152">
        <f t="shared" si="4"/>
        <v>0</v>
      </c>
      <c r="L20" s="151">
        <f>'[1]100 ΕΜΠ 7ΑΘΛΟΥ'!$M$21</f>
        <v>0</v>
      </c>
      <c r="M20" s="152">
        <f t="shared" si="5"/>
        <v>0</v>
      </c>
      <c r="N20" s="153">
        <f t="shared" si="2"/>
        <v>0</v>
      </c>
      <c r="O20" s="151" t="e">
        <f>'[1]ΜΗΚΟΣ 7ΑΘΛΟΥ'!R29</f>
        <v>#REF!</v>
      </c>
      <c r="P20" s="152" t="e">
        <f t="shared" si="6"/>
        <v>#REF!</v>
      </c>
      <c r="Q20" s="151" t="e">
        <f>'[1]ΑΚΟΝΤΙΟ 7ΑΘΛΟΥ'!Q20</f>
        <v>#REF!</v>
      </c>
      <c r="R20" s="152" t="e">
        <f t="shared" si="7"/>
        <v>#REF!</v>
      </c>
      <c r="S20" s="153" t="e">
        <f t="shared" si="3"/>
        <v>#REF!</v>
      </c>
      <c r="T20" s="154" t="e">
        <f>(('[1]800 7ΑΘΛΟΥ'!N21*60)+('[1]800 7ΑΘΛΟΥ'!P21)+(('[1]800 7ΑΘΛΟΥ'!R21)/100))</f>
        <v>#REF!</v>
      </c>
      <c r="U20" s="155" t="e">
        <f>'[1]800 7ΑΘΛΟΥ'!N21</f>
        <v>#REF!</v>
      </c>
      <c r="V20" s="156" t="str">
        <f>'[1]800 7ΑΘΛΟΥ'!O21</f>
        <v>΄</v>
      </c>
      <c r="W20" s="157" t="e">
        <f>'[1]800 7ΑΘΛΟΥ'!P21</f>
        <v>#REF!</v>
      </c>
      <c r="X20" s="156" t="str">
        <f>'[1]800 7ΑΘΛΟΥ'!Q21</f>
        <v>΄΄</v>
      </c>
      <c r="Y20" s="157" t="e">
        <f>'[1]800 7ΑΘΛΟΥ'!R21</f>
        <v>#REF!</v>
      </c>
      <c r="Z20" s="152" t="e">
        <f t="shared" si="8"/>
        <v>#REF!</v>
      </c>
      <c r="AA20" s="158" t="e">
        <f t="shared" si="9"/>
        <v>#REF!</v>
      </c>
      <c r="AB20" s="159"/>
    </row>
    <row r="21" spans="1:28" ht="30" customHeight="1">
      <c r="A21" s="146"/>
      <c r="B21" s="147"/>
      <c r="C21" s="148"/>
      <c r="D21" s="149"/>
      <c r="E21" s="150"/>
      <c r="F21" s="151">
        <f>'[1]100 ΕΜΠ 7ΑΘΛΟΥ'!$M$21</f>
        <v>0</v>
      </c>
      <c r="G21" s="152">
        <f t="shared" si="0"/>
        <v>0</v>
      </c>
      <c r="H21" s="151">
        <f>'[1]100 ΕΜΠ 7ΑΘΛΟΥ'!$M$21</f>
        <v>0</v>
      </c>
      <c r="I21" s="152">
        <f t="shared" si="1"/>
        <v>0</v>
      </c>
      <c r="J21" s="151">
        <f>'[1]100 ΕΜΠ 7ΑΘΛΟΥ'!$M$21</f>
        <v>0</v>
      </c>
      <c r="K21" s="152">
        <f t="shared" si="4"/>
        <v>0</v>
      </c>
      <c r="L21" s="151">
        <f>'[1]100 ΕΜΠ 7ΑΘΛΟΥ'!$M$21</f>
        <v>0</v>
      </c>
      <c r="M21" s="152">
        <f t="shared" si="5"/>
        <v>0</v>
      </c>
      <c r="N21" s="153">
        <f t="shared" si="2"/>
        <v>0</v>
      </c>
      <c r="O21" s="151" t="e">
        <f>'[1]ΜΗΚΟΣ 7ΑΘΛΟΥ'!R57</f>
        <v>#REF!</v>
      </c>
      <c r="P21" s="152" t="e">
        <f t="shared" si="6"/>
        <v>#REF!</v>
      </c>
      <c r="Q21" s="151" t="e">
        <f>'[1]ΑΚΟΝΤΙΟ 7ΑΘΛΟΥ'!Q21</f>
        <v>#REF!</v>
      </c>
      <c r="R21" s="152" t="e">
        <f t="shared" si="7"/>
        <v>#REF!</v>
      </c>
      <c r="S21" s="153" t="e">
        <f t="shared" si="3"/>
        <v>#REF!</v>
      </c>
      <c r="T21" s="154" t="e">
        <f>(('[1]800 7ΑΘΛΟΥ'!N22*60)+('[1]800 7ΑΘΛΟΥ'!P22)+(('[1]800 7ΑΘΛΟΥ'!R22)/100))</f>
        <v>#REF!</v>
      </c>
      <c r="U21" s="155" t="e">
        <f>'[1]800 7ΑΘΛΟΥ'!N22</f>
        <v>#REF!</v>
      </c>
      <c r="V21" s="156" t="str">
        <f>'[1]800 7ΑΘΛΟΥ'!O22</f>
        <v>΄</v>
      </c>
      <c r="W21" s="157" t="e">
        <f>'[1]800 7ΑΘΛΟΥ'!P22</f>
        <v>#REF!</v>
      </c>
      <c r="X21" s="156" t="str">
        <f>'[1]800 7ΑΘΛΟΥ'!Q22</f>
        <v>΄΄</v>
      </c>
      <c r="Y21" s="157" t="e">
        <f>'[1]800 7ΑΘΛΟΥ'!R22</f>
        <v>#REF!</v>
      </c>
      <c r="Z21" s="152" t="e">
        <f t="shared" si="8"/>
        <v>#REF!</v>
      </c>
      <c r="AA21" s="158" t="e">
        <f t="shared" si="9"/>
        <v>#REF!</v>
      </c>
      <c r="AB21" s="159"/>
    </row>
    <row r="22" spans="1:28" ht="30" customHeight="1">
      <c r="A22" s="146"/>
      <c r="B22" s="147"/>
      <c r="C22" s="161"/>
      <c r="D22" s="149"/>
      <c r="E22" s="150"/>
      <c r="F22" s="151">
        <f>'[1]100 ΕΜΠ 7ΑΘΛΟΥ'!$M$21</f>
        <v>0</v>
      </c>
      <c r="G22" s="152">
        <f t="shared" si="0"/>
        <v>0</v>
      </c>
      <c r="H22" s="151">
        <f>'[1]100 ΕΜΠ 7ΑΘΛΟΥ'!$M$21</f>
        <v>0</v>
      </c>
      <c r="I22" s="152">
        <f t="shared" si="1"/>
        <v>0</v>
      </c>
      <c r="J22" s="151">
        <f>'[1]100 ΕΜΠ 7ΑΘΛΟΥ'!$M$21</f>
        <v>0</v>
      </c>
      <c r="K22" s="152">
        <f t="shared" si="4"/>
        <v>0</v>
      </c>
      <c r="L22" s="151">
        <f>'[1]100 ΕΜΠ 7ΑΘΛΟΥ'!$M$21</f>
        <v>0</v>
      </c>
      <c r="M22" s="152">
        <f t="shared" si="5"/>
        <v>0</v>
      </c>
      <c r="N22" s="153">
        <f t="shared" si="2"/>
        <v>0</v>
      </c>
      <c r="O22" s="151" t="e">
        <f>'[1]ΜΗΚΟΣ 7ΑΘΛΟΥ'!R59</f>
        <v>#REF!</v>
      </c>
      <c r="P22" s="152" t="e">
        <f t="shared" si="6"/>
        <v>#REF!</v>
      </c>
      <c r="Q22" s="151" t="e">
        <f>'[1]ΑΚΟΝΤΙΟ 7ΑΘΛΟΥ'!Q22</f>
        <v>#REF!</v>
      </c>
      <c r="R22" s="152" t="e">
        <f t="shared" si="7"/>
        <v>#REF!</v>
      </c>
      <c r="S22" s="153" t="e">
        <f t="shared" si="3"/>
        <v>#REF!</v>
      </c>
      <c r="T22" s="154" t="e">
        <f>(('[1]800 7ΑΘΛΟΥ'!N23*60)+('[1]800 7ΑΘΛΟΥ'!P23)+(('[1]800 7ΑΘΛΟΥ'!R23)/100))</f>
        <v>#REF!</v>
      </c>
      <c r="U22" s="155" t="e">
        <f>'[1]800 7ΑΘΛΟΥ'!N23</f>
        <v>#REF!</v>
      </c>
      <c r="V22" s="156" t="str">
        <f>'[1]800 7ΑΘΛΟΥ'!O23</f>
        <v>΄</v>
      </c>
      <c r="W22" s="157" t="e">
        <f>'[1]800 7ΑΘΛΟΥ'!P23</f>
        <v>#REF!</v>
      </c>
      <c r="X22" s="156" t="str">
        <f>'[1]800 7ΑΘΛΟΥ'!Q23</f>
        <v>΄΄</v>
      </c>
      <c r="Y22" s="157" t="e">
        <f>'[1]800 7ΑΘΛΟΥ'!R23</f>
        <v>#REF!</v>
      </c>
      <c r="Z22" s="152" t="e">
        <f t="shared" si="8"/>
        <v>#REF!</v>
      </c>
      <c r="AA22" s="158" t="e">
        <f t="shared" si="9"/>
        <v>#REF!</v>
      </c>
      <c r="AB22" s="159"/>
    </row>
    <row r="23" spans="1:28" ht="30" customHeight="1">
      <c r="A23" s="146"/>
      <c r="B23" s="147"/>
      <c r="C23" s="148"/>
      <c r="D23" s="149"/>
      <c r="E23" s="150"/>
      <c r="F23" s="151">
        <f>'[1]100 ΕΜΠ 7ΑΘΛΟΥ'!$M$21</f>
        <v>0</v>
      </c>
      <c r="G23" s="152">
        <f t="shared" si="0"/>
        <v>0</v>
      </c>
      <c r="H23" s="151">
        <f>'[1]100 ΕΜΠ 7ΑΘΛΟΥ'!$M$21</f>
        <v>0</v>
      </c>
      <c r="I23" s="152">
        <f t="shared" si="1"/>
        <v>0</v>
      </c>
      <c r="J23" s="151">
        <f>'[1]100 ΕΜΠ 7ΑΘΛΟΥ'!$M$21</f>
        <v>0</v>
      </c>
      <c r="K23" s="152">
        <f t="shared" si="4"/>
        <v>0</v>
      </c>
      <c r="L23" s="151">
        <f>'[1]100 ΕΜΠ 7ΑΘΛΟΥ'!$M$21</f>
        <v>0</v>
      </c>
      <c r="M23" s="152">
        <f t="shared" si="5"/>
        <v>0</v>
      </c>
      <c r="N23" s="153">
        <f t="shared" si="2"/>
        <v>0</v>
      </c>
      <c r="O23" s="151" t="e">
        <f>'[1]ΜΗΚΟΣ 7ΑΘΛΟΥ'!R61</f>
        <v>#REF!</v>
      </c>
      <c r="P23" s="152" t="e">
        <f t="shared" si="6"/>
        <v>#REF!</v>
      </c>
      <c r="Q23" s="151" t="e">
        <f>'[1]ΑΚΟΝΤΙΟ 7ΑΘΛΟΥ'!Q23</f>
        <v>#REF!</v>
      </c>
      <c r="R23" s="152" t="e">
        <f t="shared" si="7"/>
        <v>#REF!</v>
      </c>
      <c r="S23" s="153" t="e">
        <f t="shared" si="3"/>
        <v>#REF!</v>
      </c>
      <c r="T23" s="154" t="e">
        <f>(('[1]800 7ΑΘΛΟΥ'!N24*60)+('[1]800 7ΑΘΛΟΥ'!P24)+(('[1]800 7ΑΘΛΟΥ'!R24)/100))</f>
        <v>#REF!</v>
      </c>
      <c r="U23" s="155" t="e">
        <f>'[1]800 7ΑΘΛΟΥ'!N24</f>
        <v>#REF!</v>
      </c>
      <c r="V23" s="156" t="str">
        <f>'[1]800 7ΑΘΛΟΥ'!O24</f>
        <v>΄</v>
      </c>
      <c r="W23" s="157" t="e">
        <f>'[1]800 7ΑΘΛΟΥ'!P24</f>
        <v>#REF!</v>
      </c>
      <c r="X23" s="156" t="str">
        <f>'[1]800 7ΑΘΛΟΥ'!Q24</f>
        <v>΄΄</v>
      </c>
      <c r="Y23" s="157" t="e">
        <f>'[1]800 7ΑΘΛΟΥ'!R24</f>
        <v>#REF!</v>
      </c>
      <c r="Z23" s="152" t="e">
        <f t="shared" si="8"/>
        <v>#REF!</v>
      </c>
      <c r="AA23" s="158" t="e">
        <f t="shared" si="9"/>
        <v>#REF!</v>
      </c>
      <c r="AB23" s="159"/>
    </row>
    <row r="24" spans="1:28" ht="30" customHeight="1">
      <c r="A24" s="146"/>
      <c r="B24" s="147"/>
      <c r="C24" s="148"/>
      <c r="D24" s="149"/>
      <c r="E24" s="150"/>
      <c r="F24" s="151">
        <f>'[1]100 ΕΜΠ 7ΑΘΛΟΥ'!$M$21</f>
        <v>0</v>
      </c>
      <c r="G24" s="152">
        <f t="shared" si="0"/>
        <v>0</v>
      </c>
      <c r="H24" s="151">
        <f>'[1]100 ΕΜΠ 7ΑΘΛΟΥ'!$M$21</f>
        <v>0</v>
      </c>
      <c r="I24" s="152">
        <f t="shared" si="1"/>
        <v>0</v>
      </c>
      <c r="J24" s="151">
        <f>'[1]100 ΕΜΠ 7ΑΘΛΟΥ'!$M$21</f>
        <v>0</v>
      </c>
      <c r="K24" s="152">
        <f t="shared" si="4"/>
        <v>0</v>
      </c>
      <c r="L24" s="151">
        <f>'[1]100 ΕΜΠ 7ΑΘΛΟΥ'!$M$21</f>
        <v>0</v>
      </c>
      <c r="M24" s="152">
        <f t="shared" si="5"/>
        <v>0</v>
      </c>
      <c r="N24" s="153">
        <f t="shared" si="2"/>
        <v>0</v>
      </c>
      <c r="O24" s="151" t="e">
        <f>'[1]ΜΗΚΟΣ 7ΑΘΛΟΥ'!R63</f>
        <v>#REF!</v>
      </c>
      <c r="P24" s="152" t="e">
        <f t="shared" si="6"/>
        <v>#REF!</v>
      </c>
      <c r="Q24" s="151" t="e">
        <f>'[1]ΑΚΟΝΤΙΟ 7ΑΘΛΟΥ'!Q24</f>
        <v>#REF!</v>
      </c>
      <c r="R24" s="152" t="e">
        <f t="shared" si="7"/>
        <v>#REF!</v>
      </c>
      <c r="S24" s="153" t="e">
        <f t="shared" si="3"/>
        <v>#REF!</v>
      </c>
      <c r="T24" s="154" t="e">
        <f>(('[1]800 7ΑΘΛΟΥ'!N25*60)+('[1]800 7ΑΘΛΟΥ'!P25)+(('[1]800 7ΑΘΛΟΥ'!R25)/100))</f>
        <v>#REF!</v>
      </c>
      <c r="U24" s="155" t="e">
        <f>'[1]800 7ΑΘΛΟΥ'!N25</f>
        <v>#REF!</v>
      </c>
      <c r="V24" s="156" t="str">
        <f>'[1]800 7ΑΘΛΟΥ'!O25</f>
        <v>΄</v>
      </c>
      <c r="W24" s="157" t="e">
        <f>'[1]800 7ΑΘΛΟΥ'!P25</f>
        <v>#REF!</v>
      </c>
      <c r="X24" s="156" t="str">
        <f>'[1]800 7ΑΘΛΟΥ'!Q25</f>
        <v>΄΄</v>
      </c>
      <c r="Y24" s="157" t="e">
        <f>'[1]800 7ΑΘΛΟΥ'!R25</f>
        <v>#REF!</v>
      </c>
      <c r="Z24" s="152" t="e">
        <f t="shared" si="8"/>
        <v>#REF!</v>
      </c>
      <c r="AA24" s="158" t="e">
        <f t="shared" si="9"/>
        <v>#REF!</v>
      </c>
      <c r="AB24" s="159"/>
    </row>
    <row r="25" spans="1:28" ht="30" customHeight="1">
      <c r="A25" s="146"/>
      <c r="B25" s="147"/>
      <c r="C25" s="148"/>
      <c r="D25" s="149"/>
      <c r="E25" s="150"/>
      <c r="F25" s="151">
        <f>'[1]100 ΕΜΠ 7ΑΘΛΟΥ'!$M$21</f>
        <v>0</v>
      </c>
      <c r="G25" s="152">
        <f t="shared" si="0"/>
        <v>0</v>
      </c>
      <c r="H25" s="151">
        <f>'[1]100 ΕΜΠ 7ΑΘΛΟΥ'!$M$21</f>
        <v>0</v>
      </c>
      <c r="I25" s="152">
        <f t="shared" si="1"/>
        <v>0</v>
      </c>
      <c r="J25" s="151">
        <f>'[1]100 ΕΜΠ 7ΑΘΛΟΥ'!$M$21</f>
        <v>0</v>
      </c>
      <c r="K25" s="152">
        <f t="shared" si="4"/>
        <v>0</v>
      </c>
      <c r="L25" s="151">
        <f>'[1]100 ΕΜΠ 7ΑΘΛΟΥ'!$M$21</f>
        <v>0</v>
      </c>
      <c r="M25" s="152">
        <f t="shared" si="5"/>
        <v>0</v>
      </c>
      <c r="N25" s="153">
        <f t="shared" si="2"/>
        <v>0</v>
      </c>
      <c r="O25" s="151" t="e">
        <f>'[1]ΜΗΚΟΣ 7ΑΘΛΟΥ'!R65</f>
        <v>#REF!</v>
      </c>
      <c r="P25" s="152" t="e">
        <f t="shared" si="6"/>
        <v>#REF!</v>
      </c>
      <c r="Q25" s="151" t="e">
        <f>'[1]ΑΚΟΝΤΙΟ 7ΑΘΛΟΥ'!Q25</f>
        <v>#REF!</v>
      </c>
      <c r="R25" s="152" t="e">
        <f t="shared" si="7"/>
        <v>#REF!</v>
      </c>
      <c r="S25" s="153" t="e">
        <f t="shared" si="3"/>
        <v>#REF!</v>
      </c>
      <c r="T25" s="154" t="e">
        <f>(('[1]800 7ΑΘΛΟΥ'!N26*60)+('[1]800 7ΑΘΛΟΥ'!P26)+(('[1]800 7ΑΘΛΟΥ'!R26)/100))</f>
        <v>#REF!</v>
      </c>
      <c r="U25" s="155" t="e">
        <f>'[1]800 7ΑΘΛΟΥ'!N26</f>
        <v>#REF!</v>
      </c>
      <c r="V25" s="156" t="str">
        <f>'[1]800 7ΑΘΛΟΥ'!O26</f>
        <v>΄</v>
      </c>
      <c r="W25" s="157" t="e">
        <f>'[1]800 7ΑΘΛΟΥ'!P26</f>
        <v>#REF!</v>
      </c>
      <c r="X25" s="156" t="str">
        <f>'[1]800 7ΑΘΛΟΥ'!Q26</f>
        <v>΄΄</v>
      </c>
      <c r="Y25" s="157" t="e">
        <f>'[1]800 7ΑΘΛΟΥ'!R26</f>
        <v>#REF!</v>
      </c>
      <c r="Z25" s="152" t="e">
        <f t="shared" si="8"/>
        <v>#REF!</v>
      </c>
      <c r="AA25" s="158" t="e">
        <f t="shared" si="9"/>
        <v>#REF!</v>
      </c>
      <c r="AB25" s="159"/>
    </row>
    <row r="26" spans="1:28" ht="30" customHeight="1">
      <c r="A26" s="146"/>
      <c r="B26" s="147"/>
      <c r="C26" s="148"/>
      <c r="D26" s="149"/>
      <c r="E26" s="150"/>
      <c r="F26" s="151">
        <f>'[1]100 ΕΜΠ 7ΑΘΛΟΥ'!$M$21</f>
        <v>0</v>
      </c>
      <c r="G26" s="152">
        <f t="shared" si="0"/>
        <v>0</v>
      </c>
      <c r="H26" s="151">
        <f>'[1]100 ΕΜΠ 7ΑΘΛΟΥ'!$M$21</f>
        <v>0</v>
      </c>
      <c r="I26" s="152">
        <f t="shared" si="1"/>
        <v>0</v>
      </c>
      <c r="J26" s="151">
        <f>'[1]100 ΕΜΠ 7ΑΘΛΟΥ'!$M$21</f>
        <v>0</v>
      </c>
      <c r="K26" s="152">
        <f t="shared" si="4"/>
        <v>0</v>
      </c>
      <c r="L26" s="151">
        <f>'[1]100 ΕΜΠ 7ΑΘΛΟΥ'!$M$21</f>
        <v>0</v>
      </c>
      <c r="M26" s="152">
        <f t="shared" si="5"/>
        <v>0</v>
      </c>
      <c r="N26" s="153">
        <f t="shared" si="2"/>
        <v>0</v>
      </c>
      <c r="O26" s="151" t="e">
        <f>'[1]ΜΗΚΟΣ 7ΑΘΛΟΥ'!R67</f>
        <v>#REF!</v>
      </c>
      <c r="P26" s="152" t="e">
        <f t="shared" si="6"/>
        <v>#REF!</v>
      </c>
      <c r="Q26" s="151" t="e">
        <f>'[1]ΑΚΟΝΤΙΟ 7ΑΘΛΟΥ'!Q26</f>
        <v>#REF!</v>
      </c>
      <c r="R26" s="152" t="e">
        <f t="shared" si="7"/>
        <v>#REF!</v>
      </c>
      <c r="S26" s="153" t="e">
        <f t="shared" si="3"/>
        <v>#REF!</v>
      </c>
      <c r="T26" s="154" t="e">
        <f>(('[1]800 7ΑΘΛΟΥ'!N27*60)+('[1]800 7ΑΘΛΟΥ'!P27)+(('[1]800 7ΑΘΛΟΥ'!R27)/100))</f>
        <v>#REF!</v>
      </c>
      <c r="U26" s="155" t="e">
        <f>'[1]800 7ΑΘΛΟΥ'!N27</f>
        <v>#REF!</v>
      </c>
      <c r="V26" s="156" t="str">
        <f>'[1]800 7ΑΘΛΟΥ'!O27</f>
        <v>΄</v>
      </c>
      <c r="W26" s="157" t="e">
        <f>'[1]800 7ΑΘΛΟΥ'!P27</f>
        <v>#REF!</v>
      </c>
      <c r="X26" s="156" t="str">
        <f>'[1]800 7ΑΘΛΟΥ'!Q27</f>
        <v>΄΄</v>
      </c>
      <c r="Y26" s="157" t="e">
        <f>'[1]800 7ΑΘΛΟΥ'!R27</f>
        <v>#REF!</v>
      </c>
      <c r="Z26" s="152" t="e">
        <f t="shared" si="8"/>
        <v>#REF!</v>
      </c>
      <c r="AA26" s="158" t="e">
        <f t="shared" si="9"/>
        <v>#REF!</v>
      </c>
      <c r="AB26" s="159"/>
    </row>
    <row r="27" spans="1:28" ht="30" customHeight="1">
      <c r="A27" s="146"/>
      <c r="B27" s="147"/>
      <c r="C27" s="148"/>
      <c r="D27" s="149"/>
      <c r="E27" s="150"/>
      <c r="F27" s="151">
        <f>'[1]100 ΕΜΠ 7ΑΘΛΟΥ'!$M$21</f>
        <v>0</v>
      </c>
      <c r="G27" s="152">
        <f t="shared" si="0"/>
        <v>0</v>
      </c>
      <c r="H27" s="151">
        <f>'[1]100 ΕΜΠ 7ΑΘΛΟΥ'!$M$21</f>
        <v>0</v>
      </c>
      <c r="I27" s="152">
        <f t="shared" si="1"/>
        <v>0</v>
      </c>
      <c r="J27" s="151">
        <f>'[1]100 ΕΜΠ 7ΑΘΛΟΥ'!$M$21</f>
        <v>0</v>
      </c>
      <c r="K27" s="152">
        <f t="shared" si="4"/>
        <v>0</v>
      </c>
      <c r="L27" s="151">
        <f>'[1]100 ΕΜΠ 7ΑΘΛΟΥ'!$M$21</f>
        <v>0</v>
      </c>
      <c r="M27" s="152">
        <f t="shared" si="5"/>
        <v>0</v>
      </c>
      <c r="N27" s="153">
        <f t="shared" si="2"/>
        <v>0</v>
      </c>
      <c r="O27" s="151" t="e">
        <f>'[1]ΜΗΚΟΣ 7ΑΘΛΟΥ'!R69</f>
        <v>#REF!</v>
      </c>
      <c r="P27" s="152" t="e">
        <f t="shared" si="6"/>
        <v>#REF!</v>
      </c>
      <c r="Q27" s="151" t="e">
        <f>'[1]ΑΚΟΝΤΙΟ 7ΑΘΛΟΥ'!Q27</f>
        <v>#REF!</v>
      </c>
      <c r="R27" s="152" t="e">
        <f t="shared" si="7"/>
        <v>#REF!</v>
      </c>
      <c r="S27" s="153" t="e">
        <f t="shared" si="3"/>
        <v>#REF!</v>
      </c>
      <c r="T27" s="154" t="e">
        <f>(('[1]800 7ΑΘΛΟΥ'!N28*60)+('[1]800 7ΑΘΛΟΥ'!P28)+(('[1]800 7ΑΘΛΟΥ'!R28)/100))</f>
        <v>#REF!</v>
      </c>
      <c r="U27" s="155" t="e">
        <f>'[1]800 7ΑΘΛΟΥ'!N28</f>
        <v>#REF!</v>
      </c>
      <c r="V27" s="156" t="str">
        <f>'[1]800 7ΑΘΛΟΥ'!O28</f>
        <v>΄</v>
      </c>
      <c r="W27" s="157" t="e">
        <f>'[1]800 7ΑΘΛΟΥ'!P28</f>
        <v>#REF!</v>
      </c>
      <c r="X27" s="156" t="str">
        <f>'[1]800 7ΑΘΛΟΥ'!Q28</f>
        <v>΄΄</v>
      </c>
      <c r="Y27" s="157" t="e">
        <f>'[1]800 7ΑΘΛΟΥ'!R28</f>
        <v>#REF!</v>
      </c>
      <c r="Z27" s="152" t="e">
        <f t="shared" si="8"/>
        <v>#REF!</v>
      </c>
      <c r="AA27" s="158" t="e">
        <f t="shared" si="9"/>
        <v>#REF!</v>
      </c>
      <c r="AB27" s="163"/>
    </row>
    <row r="28" spans="1:28" ht="30" customHeight="1">
      <c r="A28" s="164"/>
      <c r="B28" s="147"/>
      <c r="C28" s="148"/>
      <c r="D28" s="165"/>
      <c r="E28" s="166"/>
      <c r="F28" s="151">
        <f>'[1]100 ΕΜΠ 7ΑΘΛΟΥ'!$M$21</f>
        <v>0</v>
      </c>
      <c r="G28" s="168">
        <f>IF(F28&gt;0,(ROUNDDOWN(9.23076*(26.7-F28)^1.835,0)),0)</f>
        <v>0</v>
      </c>
      <c r="H28" s="151">
        <f>'[1]100 ΕΜΠ 7ΑΘΛΟΥ'!$M$21</f>
        <v>0</v>
      </c>
      <c r="I28" s="168">
        <f>IF(H28&gt;0,(ROUNDDOWN(1.84523*((H28*100)-75)^1.348,0)),0)</f>
        <v>0</v>
      </c>
      <c r="J28" s="151">
        <f>'[1]100 ΕΜΠ 7ΑΘΛΟΥ'!$M$21</f>
        <v>0</v>
      </c>
      <c r="K28" s="168">
        <f>IF(J28&gt;0,(ROUNDDOWN(56.0211*(J28-1.5)^1.05,0)),0)</f>
        <v>0</v>
      </c>
      <c r="L28" s="151">
        <f>'[1]100 ΕΜΠ 7ΑΘΛΟΥ'!$M$21</f>
        <v>0</v>
      </c>
      <c r="M28" s="168">
        <f>IF(L28&gt;0,(ROUNDDOWN(4.99087*(42.5-L28)^1.81,0)),0)</f>
        <v>0</v>
      </c>
      <c r="N28" s="169">
        <f>G28+I28+K28+M28</f>
        <v>0</v>
      </c>
      <c r="O28" s="167" t="e">
        <f>'[1]ΜΗΚΟΣ 7ΑΘΛΟΥ'!R71</f>
        <v>#REF!</v>
      </c>
      <c r="P28" s="168" t="e">
        <f>IF(O28&gt;0,(ROUNDDOWN(0.188807*((O28*100)-210)^1.41,0)),0)</f>
        <v>#REF!</v>
      </c>
      <c r="Q28" s="167" t="e">
        <f>'[1]ΑΚΟΝΤΙΟ 7ΑΘΛΟΥ'!Q28</f>
        <v>#REF!</v>
      </c>
      <c r="R28" s="168" t="e">
        <f>IF(Q28&gt;0,(ROUNDDOWN(15.9803*(Q28-3.8)^1.04,0)),0)</f>
        <v>#REF!</v>
      </c>
      <c r="S28" s="169" t="e">
        <f>SUM(N28,P28,R28,)</f>
        <v>#REF!</v>
      </c>
      <c r="T28" s="170" t="e">
        <f>(('[1]800 7ΑΘΛΟΥ'!N28*60)+('[1]800 7ΑΘΛΟΥ'!P28)+(('[1]800 7ΑΘΛΟΥ'!R28)/100))</f>
        <v>#REF!</v>
      </c>
      <c r="U28" s="155" t="e">
        <f>'[1]800 7ΑΘΛΟΥ'!N29</f>
        <v>#REF!</v>
      </c>
      <c r="V28" s="171" t="str">
        <f>'[1]800 7ΑΘΛΟΥ'!O28</f>
        <v>΄</v>
      </c>
      <c r="W28" s="157" t="e">
        <f>'[1]800 7ΑΘΛΟΥ'!P29</f>
        <v>#REF!</v>
      </c>
      <c r="X28" s="171" t="str">
        <f>'[1]800 7ΑΘΛΟΥ'!Q28</f>
        <v>΄΄</v>
      </c>
      <c r="Y28" s="157" t="e">
        <f>'[1]800 7ΑΘΛΟΥ'!R29</f>
        <v>#REF!</v>
      </c>
      <c r="Z28" s="168" t="e">
        <f>IF(T28&gt;0,(ROUNDDOWN(0.11193*(254-T28)^1.88,0)),)</f>
        <v>#REF!</v>
      </c>
      <c r="AA28" s="172" t="e">
        <f>SUM(Z28,S28)</f>
        <v>#REF!</v>
      </c>
      <c r="AB28" s="173"/>
    </row>
    <row r="29" spans="1:28" ht="30" customHeight="1">
      <c r="A29" s="164"/>
      <c r="B29" s="174"/>
      <c r="C29" s="174"/>
      <c r="D29" s="165"/>
      <c r="E29" s="166"/>
      <c r="F29" s="151">
        <f>'[1]100 ΕΜΠ 7ΑΘΛΟΥ'!$M$21</f>
        <v>0</v>
      </c>
      <c r="G29" s="152">
        <f>IF(F29&gt;0,(ROUNDDOWN(9.23076*(26.7-F29)^1.835,0)),0)</f>
        <v>0</v>
      </c>
      <c r="H29" s="151">
        <f>'[1]100 ΕΜΠ 7ΑΘΛΟΥ'!$M$21</f>
        <v>0</v>
      </c>
      <c r="I29" s="152">
        <f>IF(H29&gt;0,(ROUNDDOWN(1.84523*((H29*100)-75)^1.348,0)),0)</f>
        <v>0</v>
      </c>
      <c r="J29" s="151">
        <f>'[1]100 ΕΜΠ 7ΑΘΛΟΥ'!$M$21</f>
        <v>0</v>
      </c>
      <c r="K29" s="152">
        <f>IF(J29&gt;0,(ROUNDDOWN(56.0211*(J29-1.5)^1.05,0)),0)</f>
        <v>0</v>
      </c>
      <c r="L29" s="151">
        <f>'[1]100 ΕΜΠ 7ΑΘΛΟΥ'!$M$21</f>
        <v>0</v>
      </c>
      <c r="M29" s="152">
        <f>IF(L29&gt;0,(ROUNDDOWN(4.99087*(42.5-L29)^1.81,0)),0)</f>
        <v>0</v>
      </c>
      <c r="N29" s="153">
        <f>G29+I29+K29+M29</f>
        <v>0</v>
      </c>
      <c r="O29" s="151" t="e">
        <f>'[1]ΜΗΚΟΣ 7ΑΘΛΟΥ'!R73</f>
        <v>#REF!</v>
      </c>
      <c r="P29" s="152" t="e">
        <f>IF(O29&gt;0,(ROUNDDOWN(0.188807*((O29*100)-210)^1.41,0)),0)</f>
        <v>#REF!</v>
      </c>
      <c r="Q29" s="151" t="e">
        <f>'[1]ΑΚΟΝΤΙΟ 7ΑΘΛΟΥ'!Q29</f>
        <v>#REF!</v>
      </c>
      <c r="R29" s="152" t="e">
        <f>IF(Q29&gt;0,(ROUNDDOWN(15.9803*(Q29-3.8)^1.04,0)),0)</f>
        <v>#REF!</v>
      </c>
      <c r="S29" s="153" t="e">
        <f>SUM(N29,P29,R29,)</f>
        <v>#REF!</v>
      </c>
      <c r="T29" s="154" t="e">
        <f>(('[1]800 7ΑΘΛΟΥ'!N28*60)+('[1]800 7ΑΘΛΟΥ'!P28)+(('[1]800 7ΑΘΛΟΥ'!R28)/100))</f>
        <v>#REF!</v>
      </c>
      <c r="U29" s="155" t="e">
        <f>'[1]800 7ΑΘΛΟΥ'!N30</f>
        <v>#REF!</v>
      </c>
      <c r="V29" s="156" t="str">
        <f>'[1]800 7ΑΘΛΟΥ'!O28</f>
        <v>΄</v>
      </c>
      <c r="W29" s="157" t="e">
        <f>'[1]800 7ΑΘΛΟΥ'!P30</f>
        <v>#REF!</v>
      </c>
      <c r="X29" s="156" t="str">
        <f>'[1]800 7ΑΘΛΟΥ'!Q28</f>
        <v>΄΄</v>
      </c>
      <c r="Y29" s="157" t="e">
        <f>'[1]800 7ΑΘΛΟΥ'!R30</f>
        <v>#REF!</v>
      </c>
      <c r="Z29" s="152" t="e">
        <f>IF(T29&gt;0,(ROUNDDOWN(0.11193*(254-T29)^1.88,0)),)</f>
        <v>#REF!</v>
      </c>
      <c r="AA29" s="158" t="e">
        <f>SUM(Z29,S29)</f>
        <v>#REF!</v>
      </c>
      <c r="AB29" s="159"/>
    </row>
    <row r="30" spans="1:28" ht="30" customHeight="1" thickBot="1">
      <c r="A30" s="231"/>
      <c r="B30" s="175"/>
      <c r="C30" s="175"/>
      <c r="D30" s="232"/>
      <c r="E30" s="233"/>
      <c r="F30" s="234">
        <f>'[1]100 ΕΜΠ 7ΑΘΛΟΥ'!$M$21</f>
        <v>0</v>
      </c>
      <c r="G30" s="177">
        <f t="shared" si="0"/>
        <v>0</v>
      </c>
      <c r="H30" s="234">
        <f>'[1]100 ΕΜΠ 7ΑΘΛΟΥ'!$M$21</f>
        <v>0</v>
      </c>
      <c r="I30" s="177">
        <f t="shared" si="1"/>
        <v>0</v>
      </c>
      <c r="J30" s="234">
        <f>'[1]100 ΕΜΠ 7ΑΘΛΟΥ'!$M$21</f>
        <v>0</v>
      </c>
      <c r="K30" s="177">
        <f t="shared" si="4"/>
        <v>0</v>
      </c>
      <c r="L30" s="234">
        <f>'[1]100 ΕΜΠ 7ΑΘΛΟΥ'!$M$21</f>
        <v>0</v>
      </c>
      <c r="M30" s="177">
        <f t="shared" si="5"/>
        <v>0</v>
      </c>
      <c r="N30" s="178">
        <f t="shared" si="2"/>
        <v>0</v>
      </c>
      <c r="O30" s="176" t="e">
        <f>'[1]ΜΗΚΟΣ 7ΑΘΛΟΥ'!R75</f>
        <v>#REF!</v>
      </c>
      <c r="P30" s="177" t="e">
        <f t="shared" si="6"/>
        <v>#REF!</v>
      </c>
      <c r="Q30" s="176" t="e">
        <f>'[1]ΑΚΟΝΤΙΟ 7ΑΘΛΟΥ'!Q30</f>
        <v>#REF!</v>
      </c>
      <c r="R30" s="177" t="e">
        <f t="shared" si="7"/>
        <v>#REF!</v>
      </c>
      <c r="S30" s="178" t="e">
        <f t="shared" si="3"/>
        <v>#REF!</v>
      </c>
      <c r="T30" s="179" t="e">
        <f>(('[1]800 7ΑΘΛΟΥ'!N29*60)+('[1]800 7ΑΘΛΟΥ'!P29)+(('[1]800 7ΑΘΛΟΥ'!R29)/100))</f>
        <v>#REF!</v>
      </c>
      <c r="U30" s="180" t="e">
        <f>'[1]800 7ΑΘΛΟΥ'!N31</f>
        <v>#REF!</v>
      </c>
      <c r="V30" s="181" t="str">
        <f>'[1]800 7ΑΘΛΟΥ'!O29</f>
        <v>΄</v>
      </c>
      <c r="W30" s="235" t="e">
        <f>'[1]800 7ΑΘΛΟΥ'!P31</f>
        <v>#REF!</v>
      </c>
      <c r="X30" s="181" t="str">
        <f>'[1]800 7ΑΘΛΟΥ'!Q29</f>
        <v>΄΄</v>
      </c>
      <c r="Y30" s="235" t="e">
        <f>'[1]800 7ΑΘΛΟΥ'!R31</f>
        <v>#REF!</v>
      </c>
      <c r="Z30" s="177" t="e">
        <f t="shared" si="8"/>
        <v>#REF!</v>
      </c>
      <c r="AA30" s="182" t="e">
        <f t="shared" si="9"/>
        <v>#REF!</v>
      </c>
      <c r="AB30" s="183"/>
    </row>
    <row r="31" spans="1:28" s="4" customFormat="1" ht="16.5" customHeight="1">
      <c r="A31" s="429"/>
      <c r="B31" s="184" t="s">
        <v>61</v>
      </c>
      <c r="C31" s="430"/>
      <c r="D31" s="430"/>
      <c r="E31" s="184"/>
      <c r="F31" s="184"/>
      <c r="G31" s="430"/>
      <c r="H31" s="48"/>
      <c r="I31" s="48"/>
      <c r="J31" s="48"/>
      <c r="K31" s="48"/>
      <c r="L31" s="184" t="s">
        <v>62</v>
      </c>
      <c r="M31" s="185"/>
      <c r="N31" s="185"/>
      <c r="O31" s="186"/>
      <c r="P31" s="51"/>
      <c r="Q31" s="52"/>
      <c r="R31" s="185"/>
      <c r="S31" s="185"/>
      <c r="T31" s="185"/>
      <c r="U31" s="185" t="s">
        <v>63</v>
      </c>
      <c r="V31" s="185"/>
      <c r="W31" s="185"/>
      <c r="X31" s="186"/>
      <c r="Y31" s="51"/>
      <c r="Z31" s="52"/>
      <c r="AA31" s="54"/>
      <c r="AB31" s="54"/>
    </row>
    <row r="32" spans="1:28" s="4" customFormat="1" ht="19.5" customHeight="1">
      <c r="A32" s="429"/>
      <c r="B32" s="429"/>
      <c r="C32" s="430"/>
      <c r="D32" s="430"/>
      <c r="E32" s="430"/>
      <c r="F32" s="430"/>
      <c r="G32" s="430"/>
      <c r="H32" s="429"/>
      <c r="I32" s="429"/>
      <c r="J32" s="429"/>
      <c r="K32" s="429"/>
      <c r="L32" s="430"/>
      <c r="M32" s="429"/>
      <c r="N32" s="429"/>
      <c r="O32" s="429"/>
      <c r="P32" s="444"/>
      <c r="Q32" s="444"/>
      <c r="R32" s="429"/>
      <c r="S32" s="429"/>
      <c r="T32" s="429"/>
      <c r="U32" s="429"/>
      <c r="V32" s="429"/>
      <c r="W32" s="429"/>
      <c r="X32" s="429"/>
      <c r="Y32" s="444" t="s">
        <v>64</v>
      </c>
      <c r="Z32" s="444"/>
      <c r="AA32" s="444"/>
      <c r="AB32" s="444"/>
    </row>
    <row r="33" spans="1:28" s="4" customFormat="1" ht="19.5" customHeight="1">
      <c r="A33" s="448" t="s">
        <v>65</v>
      </c>
      <c r="B33" s="448"/>
      <c r="C33" s="448"/>
      <c r="D33" s="54"/>
      <c r="E33" s="429"/>
      <c r="F33" s="429"/>
      <c r="G33" s="52"/>
      <c r="H33" s="54"/>
      <c r="I33" s="54"/>
      <c r="J33" s="54"/>
      <c r="K33" s="54"/>
      <c r="L33" s="429" t="s">
        <v>248</v>
      </c>
      <c r="M33" s="54"/>
      <c r="N33" s="54"/>
      <c r="O33" s="54"/>
      <c r="P33" s="444"/>
      <c r="Q33" s="444"/>
      <c r="R33" s="54"/>
      <c r="S33" s="54"/>
      <c r="T33" s="54"/>
      <c r="U33" s="54"/>
      <c r="V33" s="54"/>
      <c r="W33" s="54"/>
      <c r="X33" s="54"/>
      <c r="Y33" s="48" t="s">
        <v>64</v>
      </c>
      <c r="Z33" s="48"/>
      <c r="AA33" s="54"/>
      <c r="AB33" s="54"/>
    </row>
    <row r="34" spans="1:28" s="4" customFormat="1" ht="19.5" customHeight="1">
      <c r="A34" s="449"/>
      <c r="B34" s="449"/>
      <c r="C34" s="54"/>
      <c r="D34" s="54"/>
      <c r="E34" s="429"/>
      <c r="F34" s="429"/>
      <c r="G34" s="52"/>
      <c r="H34" s="54"/>
      <c r="I34" s="54"/>
      <c r="J34" s="54"/>
      <c r="K34" s="54"/>
      <c r="L34" s="429" t="s">
        <v>68</v>
      </c>
      <c r="M34" s="54"/>
      <c r="N34" s="54"/>
      <c r="O34" s="54"/>
      <c r="P34" s="429"/>
      <c r="Q34" s="52"/>
      <c r="R34" s="54"/>
      <c r="S34" s="54"/>
      <c r="T34" s="54"/>
      <c r="U34" s="54"/>
      <c r="V34" s="54"/>
      <c r="W34" s="54"/>
      <c r="X34" s="54"/>
      <c r="Y34" s="429"/>
      <c r="Z34" s="52"/>
      <c r="AA34" s="54"/>
      <c r="AB34" s="54"/>
    </row>
    <row r="35" spans="1:28" s="4" customFormat="1" ht="19.5" customHeight="1">
      <c r="A35" s="449"/>
      <c r="B35" s="449"/>
      <c r="C35" s="54"/>
      <c r="D35" s="54"/>
      <c r="E35" s="429"/>
      <c r="F35" s="429"/>
      <c r="G35" s="52"/>
      <c r="H35" s="54"/>
      <c r="I35" s="54"/>
      <c r="J35" s="54"/>
      <c r="K35" s="54"/>
      <c r="L35" s="54"/>
      <c r="M35" s="54"/>
      <c r="N35" s="54"/>
      <c r="O35" s="54"/>
      <c r="P35" s="444"/>
      <c r="Q35" s="444"/>
      <c r="R35" s="54"/>
      <c r="S35" s="54"/>
      <c r="T35" s="54"/>
      <c r="U35" s="54"/>
      <c r="V35" s="54"/>
      <c r="W35" s="54"/>
      <c r="X35" s="54"/>
      <c r="Y35" s="48" t="s">
        <v>64</v>
      </c>
      <c r="Z35" s="48"/>
      <c r="AA35" s="54"/>
      <c r="AB35" s="54"/>
    </row>
    <row r="36" spans="1:28" s="4" customFormat="1" ht="19.5" customHeight="1">
      <c r="A36" s="445"/>
      <c r="B36" s="445"/>
      <c r="C36" s="54"/>
      <c r="D36" s="54"/>
      <c r="E36" s="429"/>
      <c r="F36" s="429"/>
      <c r="G36" s="52"/>
      <c r="H36" s="54"/>
      <c r="I36" s="54"/>
      <c r="J36" s="54"/>
      <c r="K36" s="54"/>
      <c r="L36" s="187" t="s">
        <v>0</v>
      </c>
      <c r="M36" s="54"/>
      <c r="N36" s="54"/>
      <c r="O36" s="54"/>
      <c r="P36" s="429"/>
      <c r="Q36" s="52"/>
      <c r="R36" s="54"/>
      <c r="S36" s="54"/>
      <c r="T36" s="54"/>
      <c r="U36" s="54"/>
      <c r="V36" s="54"/>
      <c r="W36" s="54"/>
      <c r="X36" s="54"/>
      <c r="Y36" s="429"/>
      <c r="Z36" s="52" t="s">
        <v>68</v>
      </c>
      <c r="AA36" s="54"/>
      <c r="AB36" s="54"/>
    </row>
    <row r="37" spans="1:18" s="4" customFormat="1" ht="19.5" customHeight="1">
      <c r="A37" s="445"/>
      <c r="B37" s="445"/>
      <c r="C37" s="54"/>
      <c r="D37" s="54"/>
      <c r="E37" s="429"/>
      <c r="F37" s="429"/>
      <c r="G37" s="52"/>
      <c r="H37" s="54"/>
      <c r="I37" s="54"/>
      <c r="J37" s="54"/>
      <c r="K37" s="54"/>
      <c r="L37" s="54"/>
      <c r="M37" s="54"/>
      <c r="N37" s="54"/>
      <c r="O37" s="54"/>
      <c r="P37" s="429"/>
      <c r="Q37" s="187"/>
      <c r="R37" s="53"/>
    </row>
  </sheetData>
  <sheetProtection/>
  <mergeCells count="40">
    <mergeCell ref="U10:Y11"/>
    <mergeCell ref="AA10:AA11"/>
    <mergeCell ref="A37:B37"/>
    <mergeCell ref="A33:C33"/>
    <mergeCell ref="A34:B34"/>
    <mergeCell ref="A35:B35"/>
    <mergeCell ref="P35:Q35"/>
    <mergeCell ref="A36:B36"/>
    <mergeCell ref="AB10:AB11"/>
    <mergeCell ref="P32:Q32"/>
    <mergeCell ref="Y32:AB32"/>
    <mergeCell ref="P33:Q33"/>
    <mergeCell ref="P10:P11"/>
    <mergeCell ref="Q10:Q11"/>
    <mergeCell ref="R10:R11"/>
    <mergeCell ref="S10:S11"/>
    <mergeCell ref="Z10:Z11"/>
    <mergeCell ref="T10:T11"/>
    <mergeCell ref="J10:J11"/>
    <mergeCell ref="K10:K11"/>
    <mergeCell ref="L10:L11"/>
    <mergeCell ref="M10:M11"/>
    <mergeCell ref="N10:N11"/>
    <mergeCell ref="O10:O11"/>
    <mergeCell ref="A9:E9"/>
    <mergeCell ref="J9:U9"/>
    <mergeCell ref="A10:A11"/>
    <mergeCell ref="B10:B11"/>
    <mergeCell ref="C10:C11"/>
    <mergeCell ref="E10:E11"/>
    <mergeCell ref="F10:F11"/>
    <mergeCell ref="G10:G11"/>
    <mergeCell ref="H10:H11"/>
    <mergeCell ref="I10:I11"/>
    <mergeCell ref="A2:D3"/>
    <mergeCell ref="E5:P5"/>
    <mergeCell ref="A7:E7"/>
    <mergeCell ref="J7:U7"/>
    <mergeCell ref="A8:E8"/>
    <mergeCell ref="J8:U8"/>
  </mergeCells>
  <printOptions/>
  <pageMargins left="0.1968503937007874" right="0.54" top="0.2755905511811024" bottom="0.31496062992125984" header="0.1968503937007874" footer="0.1968503937007874"/>
  <pageSetup horizontalDpi="300" verticalDpi="300" orientation="landscape" paperSize="9" scale="57" r:id="rId2"/>
  <ignoredErrors>
    <ignoredError sqref="G13:K30 H12:K12" formula="1"/>
  </ignoredError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2"/>
  <sheetViews>
    <sheetView zoomScale="75" zoomScaleNormal="75" zoomScalePageLayoutView="0" workbookViewId="0" topLeftCell="A1">
      <selection activeCell="W3" sqref="W3"/>
    </sheetView>
  </sheetViews>
  <sheetFormatPr defaultColWidth="9.125" defaultRowHeight="12.75"/>
  <cols>
    <col min="1" max="1" width="7.00390625" style="0" customWidth="1"/>
    <col min="2" max="2" width="20.25390625" style="0" customWidth="1"/>
    <col min="3" max="3" width="10.625" style="0" customWidth="1"/>
    <col min="4" max="4" width="7.25390625" style="0" customWidth="1"/>
    <col min="5" max="5" width="8.125" style="0" customWidth="1"/>
    <col min="6" max="6" width="28.625" style="0" customWidth="1"/>
    <col min="7" max="25" width="8.75390625" style="0" customWidth="1"/>
    <col min="26" max="26" width="8.00390625" style="0" customWidth="1"/>
    <col min="27" max="27" width="3.375" style="0" customWidth="1"/>
    <col min="28" max="28" width="2.125" style="0" customWidth="1"/>
    <col min="29" max="29" width="9.625" style="0" customWidth="1"/>
    <col min="30" max="30" width="3.375" style="0" customWidth="1"/>
    <col min="31" max="31" width="8.00390625" style="0" customWidth="1"/>
    <col min="32" max="33" width="8.75390625" style="0" customWidth="1"/>
  </cols>
  <sheetData>
    <row r="1" spans="1:33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4"/>
      <c r="N1" s="54"/>
      <c r="O1" s="2"/>
      <c r="P1" s="2"/>
      <c r="Q1" s="2"/>
      <c r="R1" s="2"/>
      <c r="S1" s="128"/>
      <c r="T1" s="54"/>
      <c r="U1" s="54"/>
      <c r="V1" s="54"/>
      <c r="W1" s="54"/>
      <c r="X1" s="54"/>
      <c r="Y1" s="54"/>
      <c r="Z1" s="54"/>
      <c r="AA1" s="54"/>
      <c r="AB1" s="54"/>
      <c r="AC1" s="54"/>
      <c r="AD1" s="129" t="s">
        <v>0</v>
      </c>
      <c r="AE1" s="54"/>
      <c r="AF1" s="54"/>
      <c r="AG1" s="54"/>
    </row>
    <row r="2" spans="1:33" s="4" customFormat="1" ht="36" customHeight="1">
      <c r="A2" s="534" t="s">
        <v>1</v>
      </c>
      <c r="B2" s="534"/>
      <c r="C2" s="534"/>
      <c r="D2" s="534"/>
      <c r="E2" s="572"/>
      <c r="F2" s="572"/>
      <c r="G2" s="2"/>
      <c r="H2" s="2"/>
      <c r="I2" s="2"/>
      <c r="J2" s="2"/>
      <c r="K2" s="2"/>
      <c r="L2" s="2"/>
      <c r="M2" s="54"/>
      <c r="N2" s="54"/>
      <c r="O2" s="2"/>
      <c r="P2" s="2"/>
      <c r="Q2" s="2"/>
      <c r="R2" s="2"/>
      <c r="S2" s="130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s="10" customFormat="1" ht="25.5" customHeight="1">
      <c r="A3" s="534"/>
      <c r="B3" s="534"/>
      <c r="C3" s="534"/>
      <c r="D3" s="534"/>
      <c r="E3" s="572"/>
      <c r="F3" s="572"/>
      <c r="G3" s="1"/>
      <c r="H3" s="8" t="s">
        <v>780</v>
      </c>
      <c r="I3" s="8"/>
      <c r="J3" s="1"/>
      <c r="K3" s="1"/>
      <c r="L3" s="9"/>
      <c r="M3" s="1"/>
      <c r="N3" s="1"/>
      <c r="O3" s="9"/>
      <c r="P3" s="9"/>
      <c r="Q3" s="1"/>
      <c r="R3" s="43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0" customFormat="1" ht="12.75" customHeight="1">
      <c r="A4" s="131"/>
      <c r="B4" s="131"/>
      <c r="C4" s="8"/>
      <c r="D4" s="8"/>
      <c r="E4" s="1"/>
      <c r="F4" s="1"/>
      <c r="G4" s="1"/>
      <c r="H4" s="1"/>
      <c r="I4" s="1"/>
      <c r="J4" s="1"/>
      <c r="K4" s="1"/>
      <c r="L4" s="9"/>
      <c r="M4" s="1"/>
      <c r="N4" s="1"/>
      <c r="O4" s="9"/>
      <c r="P4" s="9"/>
      <c r="Q4" s="1"/>
      <c r="R4" s="43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13" customFormat="1" ht="19.5" customHeight="1">
      <c r="A5" s="11"/>
      <c r="B5" s="11"/>
      <c r="C5" s="132"/>
      <c r="D5" s="132"/>
      <c r="E5" s="535" t="s">
        <v>781</v>
      </c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5"/>
      <c r="R5" s="535"/>
      <c r="S5" s="12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</row>
    <row r="6" spans="1:33" s="13" customFormat="1" ht="9.75" customHeight="1" thickBot="1">
      <c r="A6" s="11"/>
      <c r="B6" s="11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30"/>
      <c r="N6" s="430"/>
      <c r="O6" s="425"/>
      <c r="P6" s="425"/>
      <c r="Q6" s="425"/>
      <c r="R6" s="12"/>
      <c r="S6" s="12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</row>
    <row r="7" spans="1:33" s="13" customFormat="1" ht="21" customHeight="1" thickBot="1">
      <c r="A7" s="188" t="s">
        <v>756</v>
      </c>
      <c r="B7" s="189"/>
      <c r="C7" s="190"/>
      <c r="D7" s="190"/>
      <c r="E7" s="190"/>
      <c r="F7" s="191"/>
      <c r="G7" s="191"/>
      <c r="H7" s="191"/>
      <c r="I7" s="191"/>
      <c r="J7" s="538" t="s">
        <v>7</v>
      </c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191"/>
      <c r="AA7" s="191"/>
      <c r="AB7" s="191"/>
      <c r="AC7" s="191"/>
      <c r="AD7" s="303" t="s">
        <v>8</v>
      </c>
      <c r="AE7" s="304"/>
      <c r="AF7" s="305"/>
      <c r="AG7" s="306"/>
    </row>
    <row r="8" spans="1:33" s="17" customFormat="1" ht="21" customHeight="1" thickBot="1">
      <c r="A8" s="192" t="s">
        <v>782</v>
      </c>
      <c r="B8" s="192"/>
      <c r="C8" s="134"/>
      <c r="D8" s="134"/>
      <c r="E8" s="134"/>
      <c r="F8" s="440"/>
      <c r="G8" s="440"/>
      <c r="H8" s="440"/>
      <c r="I8" s="440"/>
      <c r="J8" s="538" t="s">
        <v>10</v>
      </c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440"/>
      <c r="AA8" s="440"/>
      <c r="AB8" s="440"/>
      <c r="AC8" s="440"/>
      <c r="AD8" s="134"/>
      <c r="AE8" s="307"/>
      <c r="AF8" s="308"/>
      <c r="AG8" s="309"/>
    </row>
    <row r="9" spans="1:33" s="17" customFormat="1" ht="21" customHeight="1" thickBot="1">
      <c r="A9" s="192" t="s">
        <v>758</v>
      </c>
      <c r="B9" s="193"/>
      <c r="C9" s="193"/>
      <c r="D9" s="193"/>
      <c r="E9" s="193"/>
      <c r="F9" s="440"/>
      <c r="G9" s="440"/>
      <c r="H9" s="440"/>
      <c r="I9" s="440"/>
      <c r="J9" s="538" t="s">
        <v>13</v>
      </c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440"/>
      <c r="AA9" s="440"/>
      <c r="AB9" s="440"/>
      <c r="AC9" s="440"/>
      <c r="AD9" s="134"/>
      <c r="AE9" s="307"/>
      <c r="AF9" s="308"/>
      <c r="AG9" s="309"/>
    </row>
    <row r="10" spans="1:33" ht="12.75">
      <c r="A10" s="541" t="s">
        <v>759</v>
      </c>
      <c r="B10" s="558" t="s">
        <v>20</v>
      </c>
      <c r="C10" s="558" t="s">
        <v>21</v>
      </c>
      <c r="D10" s="560"/>
      <c r="E10" s="562" t="s">
        <v>783</v>
      </c>
      <c r="F10" s="553" t="s">
        <v>760</v>
      </c>
      <c r="G10" s="545" t="s">
        <v>784</v>
      </c>
      <c r="H10" s="546" t="s">
        <v>762</v>
      </c>
      <c r="I10" s="545" t="s">
        <v>767</v>
      </c>
      <c r="J10" s="546" t="s">
        <v>762</v>
      </c>
      <c r="K10" s="545" t="s">
        <v>764</v>
      </c>
      <c r="L10" s="546" t="s">
        <v>762</v>
      </c>
      <c r="M10" s="551" t="s">
        <v>763</v>
      </c>
      <c r="N10" s="546" t="s">
        <v>762</v>
      </c>
      <c r="O10" s="545" t="s">
        <v>785</v>
      </c>
      <c r="P10" s="546" t="s">
        <v>762</v>
      </c>
      <c r="Q10" s="570" t="s">
        <v>766</v>
      </c>
      <c r="R10" s="551" t="s">
        <v>786</v>
      </c>
      <c r="S10" s="546" t="s">
        <v>762</v>
      </c>
      <c r="T10" s="545" t="s">
        <v>787</v>
      </c>
      <c r="U10" s="546" t="s">
        <v>762</v>
      </c>
      <c r="V10" s="551" t="s">
        <v>788</v>
      </c>
      <c r="W10" s="546" t="s">
        <v>762</v>
      </c>
      <c r="X10" s="545" t="s">
        <v>768</v>
      </c>
      <c r="Y10" s="546" t="s">
        <v>762</v>
      </c>
      <c r="Z10" s="569" t="s">
        <v>789</v>
      </c>
      <c r="AA10" s="555" t="s">
        <v>790</v>
      </c>
      <c r="AB10" s="556"/>
      <c r="AC10" s="556"/>
      <c r="AD10" s="556"/>
      <c r="AE10" s="546" t="s">
        <v>762</v>
      </c>
      <c r="AF10" s="569" t="s">
        <v>771</v>
      </c>
      <c r="AG10" s="564" t="s">
        <v>791</v>
      </c>
    </row>
    <row r="11" spans="1:33" ht="39.75" customHeight="1" thickBot="1">
      <c r="A11" s="542"/>
      <c r="B11" s="559"/>
      <c r="C11" s="559"/>
      <c r="D11" s="561"/>
      <c r="E11" s="563"/>
      <c r="F11" s="553"/>
      <c r="G11" s="545"/>
      <c r="H11" s="547"/>
      <c r="I11" s="545"/>
      <c r="J11" s="547"/>
      <c r="K11" s="548"/>
      <c r="L11" s="547"/>
      <c r="M11" s="552"/>
      <c r="N11" s="547"/>
      <c r="O11" s="545"/>
      <c r="P11" s="547"/>
      <c r="Q11" s="571"/>
      <c r="R11" s="552"/>
      <c r="S11" s="547"/>
      <c r="T11" s="545"/>
      <c r="U11" s="547"/>
      <c r="V11" s="552"/>
      <c r="W11" s="547"/>
      <c r="X11" s="545"/>
      <c r="Y11" s="547"/>
      <c r="Z11" s="569"/>
      <c r="AA11" s="555"/>
      <c r="AB11" s="556"/>
      <c r="AC11" s="556"/>
      <c r="AD11" s="556"/>
      <c r="AE11" s="547"/>
      <c r="AF11" s="569"/>
      <c r="AG11" s="564"/>
    </row>
    <row r="12" spans="1:33" ht="34.5" customHeight="1" thickBot="1">
      <c r="A12" s="236"/>
      <c r="B12" s="194"/>
      <c r="C12" s="565"/>
      <c r="D12" s="566"/>
      <c r="E12" s="195"/>
      <c r="F12" s="196"/>
      <c r="G12" s="197">
        <v>0</v>
      </c>
      <c r="H12" s="198">
        <f aca="true" t="shared" si="0" ref="H12:H20">IF(G12&gt;0,(ROUNDDOWN(25.4347*(18-G12)^1.81,0)),0)</f>
        <v>0</v>
      </c>
      <c r="I12" s="197">
        <v>0</v>
      </c>
      <c r="J12" s="198">
        <f aca="true" t="shared" si="1" ref="J12:J20">IF(I12&gt;0,(ROUNDDOWN(0.14354*((I12*100)-220)^1.4,0)),0)</f>
        <v>0</v>
      </c>
      <c r="K12" s="197">
        <v>0</v>
      </c>
      <c r="L12" s="198">
        <f aca="true" t="shared" si="2" ref="L12:L26">IF(K12&gt;0,(ROUNDDOWN(51.39*(K12-1.5)^1.05,0)),0)</f>
        <v>0</v>
      </c>
      <c r="M12" s="248">
        <v>0</v>
      </c>
      <c r="N12" s="199">
        <f aca="true" t="shared" si="3" ref="N12:N20">IF(M12&gt;0,(ROUNDDOWN(0.8465*((M12*100)-75)^1.42,0)),0)</f>
        <v>0</v>
      </c>
      <c r="O12" s="197">
        <v>0</v>
      </c>
      <c r="P12" s="198">
        <f aca="true" t="shared" si="4" ref="P12:P23">IF(O12&gt;0,(ROUNDDOWN(1.53775*(82-O12)^1.81,0)),0)</f>
        <v>0</v>
      </c>
      <c r="Q12" s="262">
        <f>H12+J12+L12+N12+P12</f>
        <v>0</v>
      </c>
      <c r="R12" s="255">
        <v>0</v>
      </c>
      <c r="S12" s="199">
        <f aca="true" t="shared" si="5" ref="S12:S20">IF(R12&gt;0,(ROUNDDOWN((5.74352*(28.5-R12)^1.92),0)),0)</f>
        <v>0</v>
      </c>
      <c r="T12" s="248">
        <v>0</v>
      </c>
      <c r="U12" s="249">
        <f>IF(T12&lt;&gt;0,INT(12.91*POWER((T12-4),1.1)),0)</f>
        <v>0</v>
      </c>
      <c r="V12" s="248">
        <v>0</v>
      </c>
      <c r="W12" s="259">
        <f>IF(V12&lt;&gt;0,INT(0.2797*POWER(((100*V12)-100),1.35)),0)</f>
        <v>0</v>
      </c>
      <c r="X12" s="248">
        <v>0</v>
      </c>
      <c r="Y12" s="200">
        <f aca="true" t="shared" si="6" ref="Y12:Y20">IF(X12&gt;0,(ROUNDDOWN(10.14*(X12-7)^1.08,0)),0)</f>
        <v>0</v>
      </c>
      <c r="Z12" s="250">
        <f>SUM(Q12,S12,U12,W12,Y12)</f>
        <v>0</v>
      </c>
      <c r="AA12" s="251">
        <v>0</v>
      </c>
      <c r="AB12" s="202" t="s">
        <v>792</v>
      </c>
      <c r="AC12" s="260">
        <v>0</v>
      </c>
      <c r="AD12" s="266" t="s">
        <v>793</v>
      </c>
      <c r="AE12" s="250">
        <f>IF(AA12&lt;&gt;0,IF(AA12&lt;&gt;0,INT(0.03768*POWER((480-(AC12+60*AA12)),1.85)),0),0)</f>
        <v>0</v>
      </c>
      <c r="AF12" s="201">
        <f aca="true" t="shared" si="7" ref="AF12:AF26">SUM(AE12,Z12)</f>
        <v>0</v>
      </c>
      <c r="AG12" s="139"/>
    </row>
    <row r="13" spans="1:33" ht="34.5" customHeight="1" thickBot="1">
      <c r="A13" s="237"/>
      <c r="B13" s="203"/>
      <c r="C13" s="567"/>
      <c r="D13" s="568"/>
      <c r="E13" s="204"/>
      <c r="F13" s="205"/>
      <c r="G13" s="206">
        <v>0</v>
      </c>
      <c r="H13" s="207">
        <f t="shared" si="0"/>
        <v>0</v>
      </c>
      <c r="I13" s="206">
        <v>0</v>
      </c>
      <c r="J13" s="207">
        <f t="shared" si="1"/>
        <v>0</v>
      </c>
      <c r="K13" s="206">
        <v>0</v>
      </c>
      <c r="L13" s="207">
        <f t="shared" si="2"/>
        <v>0</v>
      </c>
      <c r="M13" s="206">
        <v>0</v>
      </c>
      <c r="N13" s="209">
        <f t="shared" si="3"/>
        <v>0</v>
      </c>
      <c r="O13" s="206">
        <v>0</v>
      </c>
      <c r="P13" s="207">
        <f t="shared" si="4"/>
        <v>0</v>
      </c>
      <c r="Q13" s="208">
        <f>H13+J13+L13+N13+P13</f>
        <v>0</v>
      </c>
      <c r="R13" s="206">
        <v>0</v>
      </c>
      <c r="S13" s="209">
        <f t="shared" si="5"/>
        <v>0</v>
      </c>
      <c r="T13" s="206">
        <v>0</v>
      </c>
      <c r="U13" s="210">
        <f>IF(T13&lt;&gt;0,INT(12.91*POWER((T13-4),1.1)),0)</f>
        <v>0</v>
      </c>
      <c r="V13" s="206">
        <v>0</v>
      </c>
      <c r="W13" s="210">
        <f>IF(V13&lt;&gt;0,INT(0.2797*POWER(((100*V13)-100),1.35)),0)</f>
        <v>0</v>
      </c>
      <c r="X13" s="206">
        <v>0</v>
      </c>
      <c r="Y13" s="210">
        <f t="shared" si="6"/>
        <v>0</v>
      </c>
      <c r="Z13" s="261">
        <f>SUM(Q13,S13,U13,W13,Y13)</f>
        <v>0</v>
      </c>
      <c r="AA13" s="251">
        <v>0</v>
      </c>
      <c r="AB13" s="212" t="s">
        <v>792</v>
      </c>
      <c r="AC13" s="256">
        <v>0</v>
      </c>
      <c r="AD13" s="267" t="s">
        <v>794</v>
      </c>
      <c r="AE13" s="211">
        <f>IF(AA13&lt;&gt;0,IF(AA13&lt;&gt;0,INT(0.03768*POWER((480-(AC13+60*AA13)),1.85)),0),0)</f>
        <v>0</v>
      </c>
      <c r="AF13" s="211">
        <f t="shared" si="7"/>
        <v>0</v>
      </c>
      <c r="AG13" s="153"/>
    </row>
    <row r="14" spans="1:33" ht="34.5" customHeight="1" thickBot="1">
      <c r="A14" s="237"/>
      <c r="B14" s="203"/>
      <c r="C14" s="567"/>
      <c r="D14" s="568"/>
      <c r="E14" s="204"/>
      <c r="F14" s="205"/>
      <c r="G14" s="206">
        <v>0</v>
      </c>
      <c r="H14" s="207">
        <f t="shared" si="0"/>
        <v>0</v>
      </c>
      <c r="I14" s="206">
        <v>0</v>
      </c>
      <c r="J14" s="207">
        <f t="shared" si="1"/>
        <v>0</v>
      </c>
      <c r="K14" s="206">
        <v>0</v>
      </c>
      <c r="L14" s="207">
        <f t="shared" si="2"/>
        <v>0</v>
      </c>
      <c r="M14" s="206">
        <v>0</v>
      </c>
      <c r="N14" s="209">
        <f t="shared" si="3"/>
        <v>0</v>
      </c>
      <c r="O14" s="206">
        <v>0</v>
      </c>
      <c r="P14" s="207">
        <f t="shared" si="4"/>
        <v>0</v>
      </c>
      <c r="Q14" s="208">
        <f aca="true" t="shared" si="8" ref="Q14:Q26">H14+J14+L14+N14+P14</f>
        <v>0</v>
      </c>
      <c r="R14" s="206">
        <v>0</v>
      </c>
      <c r="S14" s="209">
        <f t="shared" si="5"/>
        <v>0</v>
      </c>
      <c r="T14" s="206">
        <v>0</v>
      </c>
      <c r="U14" s="210">
        <f aca="true" t="shared" si="9" ref="U14:U25">IF(T14&lt;&gt;0,INT(12.91*POWER((T14-4),1.1)),0)</f>
        <v>0</v>
      </c>
      <c r="V14" s="206">
        <v>0</v>
      </c>
      <c r="W14" s="210">
        <f aca="true" t="shared" si="10" ref="W14:W26">IF(V14&lt;&gt;0,INT(0.2797*POWER(((100*V14)-100),1.35)),0)</f>
        <v>0</v>
      </c>
      <c r="X14" s="206">
        <v>0</v>
      </c>
      <c r="Y14" s="210">
        <f t="shared" si="6"/>
        <v>0</v>
      </c>
      <c r="Z14" s="261">
        <f aca="true" t="shared" si="11" ref="Z14:Z26">SUM(Q14,S14,U14,W14,Y14)</f>
        <v>0</v>
      </c>
      <c r="AA14" s="251">
        <v>0</v>
      </c>
      <c r="AB14" s="212" t="s">
        <v>792</v>
      </c>
      <c r="AC14" s="257">
        <v>0</v>
      </c>
      <c r="AD14" s="267" t="s">
        <v>794</v>
      </c>
      <c r="AE14" s="211">
        <f aca="true" t="shared" si="12" ref="AE14:AE25">IF(AA14&lt;&gt;0,IF(AA14&lt;&gt;0,INT(0.03768*POWER((480-(AC14+60*AA14)),1.85)),0),0)</f>
        <v>0</v>
      </c>
      <c r="AF14" s="211">
        <f t="shared" si="7"/>
        <v>0</v>
      </c>
      <c r="AG14" s="153"/>
    </row>
    <row r="15" spans="1:33" ht="34.5" customHeight="1" thickBot="1">
      <c r="A15" s="237"/>
      <c r="B15" s="203"/>
      <c r="C15" s="567"/>
      <c r="D15" s="568"/>
      <c r="E15" s="204"/>
      <c r="F15" s="205"/>
      <c r="G15" s="206">
        <v>0</v>
      </c>
      <c r="H15" s="207">
        <f t="shared" si="0"/>
        <v>0</v>
      </c>
      <c r="I15" s="206">
        <v>0</v>
      </c>
      <c r="J15" s="207">
        <f t="shared" si="1"/>
        <v>0</v>
      </c>
      <c r="K15" s="206">
        <v>0</v>
      </c>
      <c r="L15" s="207">
        <f t="shared" si="2"/>
        <v>0</v>
      </c>
      <c r="M15" s="206">
        <v>0</v>
      </c>
      <c r="N15" s="209">
        <f t="shared" si="3"/>
        <v>0</v>
      </c>
      <c r="O15" s="206">
        <v>0</v>
      </c>
      <c r="P15" s="207">
        <f t="shared" si="4"/>
        <v>0</v>
      </c>
      <c r="Q15" s="208">
        <f t="shared" si="8"/>
        <v>0</v>
      </c>
      <c r="R15" s="206">
        <v>0</v>
      </c>
      <c r="S15" s="209">
        <f t="shared" si="5"/>
        <v>0</v>
      </c>
      <c r="T15" s="206">
        <v>0</v>
      </c>
      <c r="U15" s="210">
        <f t="shared" si="9"/>
        <v>0</v>
      </c>
      <c r="V15" s="206">
        <v>0</v>
      </c>
      <c r="W15" s="210">
        <f t="shared" si="10"/>
        <v>0</v>
      </c>
      <c r="X15" s="206">
        <v>0</v>
      </c>
      <c r="Y15" s="210">
        <f t="shared" si="6"/>
        <v>0</v>
      </c>
      <c r="Z15" s="261">
        <f t="shared" si="11"/>
        <v>0</v>
      </c>
      <c r="AA15" s="251">
        <v>0</v>
      </c>
      <c r="AB15" s="212" t="s">
        <v>792</v>
      </c>
      <c r="AC15" s="257">
        <v>0</v>
      </c>
      <c r="AD15" s="267" t="s">
        <v>794</v>
      </c>
      <c r="AE15" s="211">
        <f t="shared" si="12"/>
        <v>0</v>
      </c>
      <c r="AF15" s="211">
        <f t="shared" si="7"/>
        <v>0</v>
      </c>
      <c r="AG15" s="153"/>
    </row>
    <row r="16" spans="1:33" ht="34.5" customHeight="1" thickBot="1">
      <c r="A16" s="237"/>
      <c r="B16" s="203"/>
      <c r="C16" s="567"/>
      <c r="D16" s="568"/>
      <c r="E16" s="204"/>
      <c r="F16" s="205"/>
      <c r="G16" s="206">
        <v>0</v>
      </c>
      <c r="H16" s="207">
        <f t="shared" si="0"/>
        <v>0</v>
      </c>
      <c r="I16" s="206">
        <v>0</v>
      </c>
      <c r="J16" s="207">
        <f t="shared" si="1"/>
        <v>0</v>
      </c>
      <c r="K16" s="206">
        <v>0</v>
      </c>
      <c r="L16" s="207">
        <f t="shared" si="2"/>
        <v>0</v>
      </c>
      <c r="M16" s="206">
        <v>0</v>
      </c>
      <c r="N16" s="209">
        <f t="shared" si="3"/>
        <v>0</v>
      </c>
      <c r="O16" s="206">
        <v>0</v>
      </c>
      <c r="P16" s="207">
        <f t="shared" si="4"/>
        <v>0</v>
      </c>
      <c r="Q16" s="208">
        <f t="shared" si="8"/>
        <v>0</v>
      </c>
      <c r="R16" s="206">
        <v>0</v>
      </c>
      <c r="S16" s="209">
        <f t="shared" si="5"/>
        <v>0</v>
      </c>
      <c r="T16" s="206">
        <v>0</v>
      </c>
      <c r="U16" s="210">
        <f t="shared" si="9"/>
        <v>0</v>
      </c>
      <c r="V16" s="206">
        <v>0</v>
      </c>
      <c r="W16" s="210">
        <f t="shared" si="10"/>
        <v>0</v>
      </c>
      <c r="X16" s="206">
        <v>0</v>
      </c>
      <c r="Y16" s="210">
        <f t="shared" si="6"/>
        <v>0</v>
      </c>
      <c r="Z16" s="261">
        <f t="shared" si="11"/>
        <v>0</v>
      </c>
      <c r="AA16" s="251">
        <v>0</v>
      </c>
      <c r="AB16" s="212" t="s">
        <v>792</v>
      </c>
      <c r="AC16" s="257">
        <v>0</v>
      </c>
      <c r="AD16" s="267" t="s">
        <v>794</v>
      </c>
      <c r="AE16" s="211">
        <f t="shared" si="12"/>
        <v>0</v>
      </c>
      <c r="AF16" s="211">
        <f t="shared" si="7"/>
        <v>0</v>
      </c>
      <c r="AG16" s="153"/>
    </row>
    <row r="17" spans="1:33" ht="34.5" customHeight="1" thickBot="1">
      <c r="A17" s="237"/>
      <c r="B17" s="203"/>
      <c r="C17" s="567"/>
      <c r="D17" s="568"/>
      <c r="E17" s="204"/>
      <c r="F17" s="205"/>
      <c r="G17" s="206">
        <v>0</v>
      </c>
      <c r="H17" s="207">
        <f t="shared" si="0"/>
        <v>0</v>
      </c>
      <c r="I17" s="206">
        <v>0</v>
      </c>
      <c r="J17" s="207">
        <f t="shared" si="1"/>
        <v>0</v>
      </c>
      <c r="K17" s="206">
        <v>0</v>
      </c>
      <c r="L17" s="207">
        <f t="shared" si="2"/>
        <v>0</v>
      </c>
      <c r="M17" s="206">
        <v>0</v>
      </c>
      <c r="N17" s="209">
        <f t="shared" si="3"/>
        <v>0</v>
      </c>
      <c r="O17" s="206">
        <v>0</v>
      </c>
      <c r="P17" s="207">
        <f t="shared" si="4"/>
        <v>0</v>
      </c>
      <c r="Q17" s="208">
        <f t="shared" si="8"/>
        <v>0</v>
      </c>
      <c r="R17" s="206">
        <v>0</v>
      </c>
      <c r="S17" s="209">
        <f t="shared" si="5"/>
        <v>0</v>
      </c>
      <c r="T17" s="206">
        <v>0</v>
      </c>
      <c r="U17" s="210">
        <f t="shared" si="9"/>
        <v>0</v>
      </c>
      <c r="V17" s="206">
        <v>0</v>
      </c>
      <c r="W17" s="210">
        <f t="shared" si="10"/>
        <v>0</v>
      </c>
      <c r="X17" s="206">
        <v>0</v>
      </c>
      <c r="Y17" s="210">
        <f t="shared" si="6"/>
        <v>0</v>
      </c>
      <c r="Z17" s="261">
        <f t="shared" si="11"/>
        <v>0</v>
      </c>
      <c r="AA17" s="251">
        <v>0</v>
      </c>
      <c r="AB17" s="212" t="s">
        <v>792</v>
      </c>
      <c r="AC17" s="257">
        <v>0</v>
      </c>
      <c r="AD17" s="267" t="s">
        <v>794</v>
      </c>
      <c r="AE17" s="211">
        <f t="shared" si="12"/>
        <v>0</v>
      </c>
      <c r="AF17" s="211">
        <f t="shared" si="7"/>
        <v>0</v>
      </c>
      <c r="AG17" s="153"/>
    </row>
    <row r="18" spans="1:33" ht="34.5" customHeight="1" thickBot="1">
      <c r="A18" s="237"/>
      <c r="B18" s="203"/>
      <c r="C18" s="567"/>
      <c r="D18" s="568"/>
      <c r="E18" s="204"/>
      <c r="F18" s="205"/>
      <c r="G18" s="206">
        <v>0</v>
      </c>
      <c r="H18" s="207">
        <f t="shared" si="0"/>
        <v>0</v>
      </c>
      <c r="I18" s="206">
        <v>0</v>
      </c>
      <c r="J18" s="207">
        <f t="shared" si="1"/>
        <v>0</v>
      </c>
      <c r="K18" s="206">
        <v>0</v>
      </c>
      <c r="L18" s="207">
        <f t="shared" si="2"/>
        <v>0</v>
      </c>
      <c r="M18" s="206">
        <v>0</v>
      </c>
      <c r="N18" s="209">
        <f t="shared" si="3"/>
        <v>0</v>
      </c>
      <c r="O18" s="206">
        <v>0</v>
      </c>
      <c r="P18" s="207">
        <f t="shared" si="4"/>
        <v>0</v>
      </c>
      <c r="Q18" s="208">
        <f t="shared" si="8"/>
        <v>0</v>
      </c>
      <c r="R18" s="206">
        <v>0</v>
      </c>
      <c r="S18" s="209">
        <f t="shared" si="5"/>
        <v>0</v>
      </c>
      <c r="T18" s="206">
        <v>0</v>
      </c>
      <c r="U18" s="210">
        <f t="shared" si="9"/>
        <v>0</v>
      </c>
      <c r="V18" s="206">
        <v>0</v>
      </c>
      <c r="W18" s="210">
        <f t="shared" si="10"/>
        <v>0</v>
      </c>
      <c r="X18" s="206">
        <v>0</v>
      </c>
      <c r="Y18" s="210">
        <f t="shared" si="6"/>
        <v>0</v>
      </c>
      <c r="Z18" s="261">
        <f t="shared" si="11"/>
        <v>0</v>
      </c>
      <c r="AA18" s="251">
        <v>0</v>
      </c>
      <c r="AB18" s="212" t="s">
        <v>792</v>
      </c>
      <c r="AC18" s="257">
        <v>0</v>
      </c>
      <c r="AD18" s="267" t="s">
        <v>794</v>
      </c>
      <c r="AE18" s="211">
        <f t="shared" si="12"/>
        <v>0</v>
      </c>
      <c r="AF18" s="211">
        <f t="shared" si="7"/>
        <v>0</v>
      </c>
      <c r="AG18" s="153"/>
    </row>
    <row r="19" spans="1:33" ht="34.5" customHeight="1" thickBot="1">
      <c r="A19" s="237"/>
      <c r="B19" s="203"/>
      <c r="C19" s="567"/>
      <c r="D19" s="568"/>
      <c r="E19" s="204"/>
      <c r="F19" s="213"/>
      <c r="G19" s="206">
        <v>0</v>
      </c>
      <c r="H19" s="207">
        <f t="shared" si="0"/>
        <v>0</v>
      </c>
      <c r="I19" s="206">
        <v>0</v>
      </c>
      <c r="J19" s="207">
        <f t="shared" si="1"/>
        <v>0</v>
      </c>
      <c r="K19" s="206">
        <v>0</v>
      </c>
      <c r="L19" s="207">
        <f t="shared" si="2"/>
        <v>0</v>
      </c>
      <c r="M19" s="206">
        <v>0</v>
      </c>
      <c r="N19" s="209">
        <f t="shared" si="3"/>
        <v>0</v>
      </c>
      <c r="O19" s="206">
        <v>0</v>
      </c>
      <c r="P19" s="207">
        <f t="shared" si="4"/>
        <v>0</v>
      </c>
      <c r="Q19" s="208">
        <f t="shared" si="8"/>
        <v>0</v>
      </c>
      <c r="R19" s="206">
        <v>0</v>
      </c>
      <c r="S19" s="209">
        <f t="shared" si="5"/>
        <v>0</v>
      </c>
      <c r="T19" s="206">
        <v>0</v>
      </c>
      <c r="U19" s="210">
        <f t="shared" si="9"/>
        <v>0</v>
      </c>
      <c r="V19" s="206">
        <v>0</v>
      </c>
      <c r="W19" s="210">
        <f t="shared" si="10"/>
        <v>0</v>
      </c>
      <c r="X19" s="206">
        <v>0</v>
      </c>
      <c r="Y19" s="210">
        <f t="shared" si="6"/>
        <v>0</v>
      </c>
      <c r="Z19" s="261">
        <f t="shared" si="11"/>
        <v>0</v>
      </c>
      <c r="AA19" s="251">
        <v>0</v>
      </c>
      <c r="AB19" s="212" t="s">
        <v>792</v>
      </c>
      <c r="AC19" s="257">
        <v>0</v>
      </c>
      <c r="AD19" s="267" t="s">
        <v>794</v>
      </c>
      <c r="AE19" s="211">
        <f t="shared" si="12"/>
        <v>0</v>
      </c>
      <c r="AF19" s="211">
        <f t="shared" si="7"/>
        <v>0</v>
      </c>
      <c r="AG19" s="153"/>
    </row>
    <row r="20" spans="1:33" ht="34.5" customHeight="1" thickBot="1">
      <c r="A20" s="238"/>
      <c r="B20" s="203"/>
      <c r="C20" s="567"/>
      <c r="D20" s="568"/>
      <c r="E20" s="204"/>
      <c r="F20" s="213"/>
      <c r="G20" s="206">
        <v>0</v>
      </c>
      <c r="H20" s="207">
        <f t="shared" si="0"/>
        <v>0</v>
      </c>
      <c r="I20" s="206">
        <v>0</v>
      </c>
      <c r="J20" s="207">
        <f t="shared" si="1"/>
        <v>0</v>
      </c>
      <c r="K20" s="206">
        <v>0</v>
      </c>
      <c r="L20" s="207">
        <f t="shared" si="2"/>
        <v>0</v>
      </c>
      <c r="M20" s="206">
        <v>0</v>
      </c>
      <c r="N20" s="209">
        <f t="shared" si="3"/>
        <v>0</v>
      </c>
      <c r="O20" s="206">
        <v>0</v>
      </c>
      <c r="P20" s="207">
        <f t="shared" si="4"/>
        <v>0</v>
      </c>
      <c r="Q20" s="208">
        <f t="shared" si="8"/>
        <v>0</v>
      </c>
      <c r="R20" s="206">
        <v>0</v>
      </c>
      <c r="S20" s="209">
        <f t="shared" si="5"/>
        <v>0</v>
      </c>
      <c r="T20" s="206">
        <v>0</v>
      </c>
      <c r="U20" s="210">
        <f t="shared" si="9"/>
        <v>0</v>
      </c>
      <c r="V20" s="206">
        <v>0</v>
      </c>
      <c r="W20" s="210">
        <f t="shared" si="10"/>
        <v>0</v>
      </c>
      <c r="X20" s="206">
        <v>0</v>
      </c>
      <c r="Y20" s="210">
        <f t="shared" si="6"/>
        <v>0</v>
      </c>
      <c r="Z20" s="261">
        <f t="shared" si="11"/>
        <v>0</v>
      </c>
      <c r="AA20" s="251">
        <v>0</v>
      </c>
      <c r="AB20" s="212" t="s">
        <v>792</v>
      </c>
      <c r="AC20" s="257">
        <v>0</v>
      </c>
      <c r="AD20" s="267" t="s">
        <v>794</v>
      </c>
      <c r="AE20" s="211">
        <f t="shared" si="12"/>
        <v>0</v>
      </c>
      <c r="AF20" s="211">
        <f t="shared" si="7"/>
        <v>0</v>
      </c>
      <c r="AG20" s="153"/>
    </row>
    <row r="21" spans="1:33" ht="34.5" customHeight="1" thickBot="1">
      <c r="A21" s="238"/>
      <c r="B21" s="214"/>
      <c r="C21" s="567"/>
      <c r="D21" s="568"/>
      <c r="E21" s="204"/>
      <c r="F21" s="213"/>
      <c r="G21" s="206">
        <v>0</v>
      </c>
      <c r="H21" s="207">
        <f aca="true" t="shared" si="13" ref="H21:H26">IF(G21&gt;0,(ROUNDDOWN(25.4347*(18-G21)^1.81,0)),0)</f>
        <v>0</v>
      </c>
      <c r="I21" s="206">
        <v>0</v>
      </c>
      <c r="J21" s="207">
        <f aca="true" t="shared" si="14" ref="J21:J26">IF(I21&gt;0,(ROUNDDOWN(0.14354*((I21*100)-220)^1.4,0)),0)</f>
        <v>0</v>
      </c>
      <c r="K21" s="206">
        <v>0</v>
      </c>
      <c r="L21" s="207">
        <f t="shared" si="2"/>
        <v>0</v>
      </c>
      <c r="M21" s="206">
        <v>0</v>
      </c>
      <c r="N21" s="209">
        <f aca="true" t="shared" si="15" ref="N21:N26">IF(M21&gt;0,(ROUNDDOWN(0.8465*((M21*100)-75)^1.42,0)),0)</f>
        <v>0</v>
      </c>
      <c r="O21" s="206">
        <v>0</v>
      </c>
      <c r="P21" s="207">
        <f t="shared" si="4"/>
        <v>0</v>
      </c>
      <c r="Q21" s="208">
        <f t="shared" si="8"/>
        <v>0</v>
      </c>
      <c r="R21" s="206">
        <v>0</v>
      </c>
      <c r="S21" s="209">
        <f aca="true" t="shared" si="16" ref="S21:S26">IF(R21&gt;0,(ROUNDDOWN((5.74352*(28.5-R21)^1.92),0)),0)</f>
        <v>0</v>
      </c>
      <c r="T21" s="206">
        <v>0</v>
      </c>
      <c r="U21" s="210">
        <f t="shared" si="9"/>
        <v>0</v>
      </c>
      <c r="V21" s="206">
        <v>0</v>
      </c>
      <c r="W21" s="210">
        <f t="shared" si="10"/>
        <v>0</v>
      </c>
      <c r="X21" s="206">
        <v>0</v>
      </c>
      <c r="Y21" s="210">
        <f aca="true" t="shared" si="17" ref="Y21:Y26">IF(X21&gt;0,(ROUNDDOWN(10.14*(X21-7)^1.08,0)),0)</f>
        <v>0</v>
      </c>
      <c r="Z21" s="261">
        <f t="shared" si="11"/>
        <v>0</v>
      </c>
      <c r="AA21" s="251">
        <v>0</v>
      </c>
      <c r="AB21" s="212" t="s">
        <v>792</v>
      </c>
      <c r="AC21" s="257">
        <v>0</v>
      </c>
      <c r="AD21" s="267" t="s">
        <v>794</v>
      </c>
      <c r="AE21" s="211">
        <f t="shared" si="12"/>
        <v>0</v>
      </c>
      <c r="AF21" s="211">
        <f t="shared" si="7"/>
        <v>0</v>
      </c>
      <c r="AG21" s="153"/>
    </row>
    <row r="22" spans="1:33" ht="34.5" customHeight="1" thickBot="1">
      <c r="A22" s="238"/>
      <c r="B22" s="214"/>
      <c r="C22" s="573"/>
      <c r="D22" s="574"/>
      <c r="E22" s="204"/>
      <c r="F22" s="213"/>
      <c r="G22" s="206">
        <v>0</v>
      </c>
      <c r="H22" s="207">
        <f t="shared" si="13"/>
        <v>0</v>
      </c>
      <c r="I22" s="206">
        <v>0</v>
      </c>
      <c r="J22" s="207">
        <f t="shared" si="14"/>
        <v>0</v>
      </c>
      <c r="K22" s="206">
        <v>0</v>
      </c>
      <c r="L22" s="207">
        <f t="shared" si="2"/>
        <v>0</v>
      </c>
      <c r="M22" s="206">
        <v>0</v>
      </c>
      <c r="N22" s="209">
        <f t="shared" si="15"/>
        <v>0</v>
      </c>
      <c r="O22" s="206">
        <v>0</v>
      </c>
      <c r="P22" s="207">
        <f t="shared" si="4"/>
        <v>0</v>
      </c>
      <c r="Q22" s="208">
        <f t="shared" si="8"/>
        <v>0</v>
      </c>
      <c r="R22" s="206">
        <v>0</v>
      </c>
      <c r="S22" s="209">
        <f t="shared" si="16"/>
        <v>0</v>
      </c>
      <c r="T22" s="206">
        <v>0</v>
      </c>
      <c r="U22" s="210">
        <f t="shared" si="9"/>
        <v>0</v>
      </c>
      <c r="V22" s="206">
        <v>0</v>
      </c>
      <c r="W22" s="210">
        <f t="shared" si="10"/>
        <v>0</v>
      </c>
      <c r="X22" s="206">
        <v>0</v>
      </c>
      <c r="Y22" s="210">
        <f t="shared" si="17"/>
        <v>0</v>
      </c>
      <c r="Z22" s="261">
        <f t="shared" si="11"/>
        <v>0</v>
      </c>
      <c r="AA22" s="251">
        <v>0</v>
      </c>
      <c r="AB22" s="212" t="s">
        <v>792</v>
      </c>
      <c r="AC22" s="257">
        <v>0</v>
      </c>
      <c r="AD22" s="267" t="s">
        <v>794</v>
      </c>
      <c r="AE22" s="211">
        <f t="shared" si="12"/>
        <v>0</v>
      </c>
      <c r="AF22" s="211">
        <f t="shared" si="7"/>
        <v>0</v>
      </c>
      <c r="AG22" s="153"/>
    </row>
    <row r="23" spans="1:33" ht="34.5" customHeight="1" thickBot="1">
      <c r="A23" s="215"/>
      <c r="B23" s="216"/>
      <c r="C23" s="217"/>
      <c r="D23" s="441"/>
      <c r="E23" s="204"/>
      <c r="F23" s="217"/>
      <c r="G23" s="206">
        <v>0</v>
      </c>
      <c r="H23" s="207">
        <f t="shared" si="13"/>
        <v>0</v>
      </c>
      <c r="I23" s="206">
        <v>0</v>
      </c>
      <c r="J23" s="207">
        <f t="shared" si="14"/>
        <v>0</v>
      </c>
      <c r="K23" s="206">
        <v>0</v>
      </c>
      <c r="L23" s="207">
        <f t="shared" si="2"/>
        <v>0</v>
      </c>
      <c r="M23" s="206">
        <v>0</v>
      </c>
      <c r="N23" s="209">
        <f t="shared" si="15"/>
        <v>0</v>
      </c>
      <c r="O23" s="206">
        <v>0</v>
      </c>
      <c r="P23" s="207">
        <f t="shared" si="4"/>
        <v>0</v>
      </c>
      <c r="Q23" s="208">
        <f t="shared" si="8"/>
        <v>0</v>
      </c>
      <c r="R23" s="206">
        <v>0</v>
      </c>
      <c r="S23" s="209">
        <f t="shared" si="16"/>
        <v>0</v>
      </c>
      <c r="T23" s="206">
        <v>0</v>
      </c>
      <c r="U23" s="210">
        <f t="shared" si="9"/>
        <v>0</v>
      </c>
      <c r="V23" s="206">
        <v>0</v>
      </c>
      <c r="W23" s="210">
        <f t="shared" si="10"/>
        <v>0</v>
      </c>
      <c r="X23" s="206">
        <v>0</v>
      </c>
      <c r="Y23" s="210">
        <f t="shared" si="17"/>
        <v>0</v>
      </c>
      <c r="Z23" s="261">
        <f t="shared" si="11"/>
        <v>0</v>
      </c>
      <c r="AA23" s="251">
        <v>0</v>
      </c>
      <c r="AB23" s="212" t="s">
        <v>792</v>
      </c>
      <c r="AC23" s="257">
        <v>0</v>
      </c>
      <c r="AD23" s="267" t="s">
        <v>794</v>
      </c>
      <c r="AE23" s="211">
        <f t="shared" si="12"/>
        <v>0</v>
      </c>
      <c r="AF23" s="211">
        <f t="shared" si="7"/>
        <v>0</v>
      </c>
      <c r="AG23" s="153"/>
    </row>
    <row r="24" spans="1:33" ht="34.5" customHeight="1" thickBot="1">
      <c r="A24" s="218"/>
      <c r="B24" s="219"/>
      <c r="C24" s="220"/>
      <c r="D24" s="221"/>
      <c r="E24" s="222"/>
      <c r="F24" s="223"/>
      <c r="G24" s="206">
        <v>0</v>
      </c>
      <c r="H24" s="207">
        <f t="shared" si="13"/>
        <v>0</v>
      </c>
      <c r="I24" s="206">
        <v>0</v>
      </c>
      <c r="J24" s="207">
        <f t="shared" si="14"/>
        <v>0</v>
      </c>
      <c r="K24" s="206">
        <v>0</v>
      </c>
      <c r="L24" s="207">
        <f t="shared" si="2"/>
        <v>0</v>
      </c>
      <c r="M24" s="206">
        <v>0</v>
      </c>
      <c r="N24" s="209">
        <f t="shared" si="15"/>
        <v>0</v>
      </c>
      <c r="O24" s="206">
        <v>0</v>
      </c>
      <c r="P24" s="242">
        <f>IF(O24&gt;0,(ROUNDDOWN(1.53775*(82-O24)^1.81,0)),0)</f>
        <v>0</v>
      </c>
      <c r="Q24" s="208">
        <f t="shared" si="8"/>
        <v>0</v>
      </c>
      <c r="R24" s="206">
        <v>0</v>
      </c>
      <c r="S24" s="209">
        <f t="shared" si="16"/>
        <v>0</v>
      </c>
      <c r="T24" s="206">
        <v>0</v>
      </c>
      <c r="U24" s="210">
        <f t="shared" si="9"/>
        <v>0</v>
      </c>
      <c r="V24" s="206">
        <v>0</v>
      </c>
      <c r="W24" s="210">
        <f t="shared" si="10"/>
        <v>0</v>
      </c>
      <c r="X24" s="206">
        <v>0</v>
      </c>
      <c r="Y24" s="210">
        <f t="shared" si="17"/>
        <v>0</v>
      </c>
      <c r="Z24" s="261">
        <f t="shared" si="11"/>
        <v>0</v>
      </c>
      <c r="AA24" s="251">
        <v>0</v>
      </c>
      <c r="AB24" s="212" t="s">
        <v>792</v>
      </c>
      <c r="AC24" s="257">
        <v>0</v>
      </c>
      <c r="AD24" s="267" t="s">
        <v>794</v>
      </c>
      <c r="AE24" s="211">
        <f t="shared" si="12"/>
        <v>0</v>
      </c>
      <c r="AF24" s="201">
        <f t="shared" si="7"/>
        <v>0</v>
      </c>
      <c r="AG24" s="224"/>
    </row>
    <row r="25" spans="1:33" ht="34.5" customHeight="1" thickBot="1">
      <c r="A25" s="218"/>
      <c r="B25" s="219"/>
      <c r="C25" s="220"/>
      <c r="D25" s="221"/>
      <c r="E25" s="222"/>
      <c r="F25" s="223"/>
      <c r="G25" s="206">
        <v>0</v>
      </c>
      <c r="H25" s="242">
        <f t="shared" si="13"/>
        <v>0</v>
      </c>
      <c r="I25" s="206">
        <v>0</v>
      </c>
      <c r="J25" s="207">
        <f t="shared" si="14"/>
        <v>0</v>
      </c>
      <c r="K25" s="206">
        <v>0</v>
      </c>
      <c r="L25" s="207">
        <f t="shared" si="2"/>
        <v>0</v>
      </c>
      <c r="M25" s="206">
        <v>0</v>
      </c>
      <c r="N25" s="244">
        <f t="shared" si="15"/>
        <v>0</v>
      </c>
      <c r="O25" s="206">
        <v>0</v>
      </c>
      <c r="P25" s="207">
        <f>IF(O25&gt;0,(ROUNDDOWN(1.53775*(82-O25)^1.81,0)),0)</f>
        <v>0</v>
      </c>
      <c r="Q25" s="208">
        <f t="shared" si="8"/>
        <v>0</v>
      </c>
      <c r="R25" s="206">
        <v>0</v>
      </c>
      <c r="S25" s="244">
        <f t="shared" si="16"/>
        <v>0</v>
      </c>
      <c r="T25" s="206">
        <v>0</v>
      </c>
      <c r="U25" s="210">
        <f t="shared" si="9"/>
        <v>0</v>
      </c>
      <c r="V25" s="206">
        <v>0</v>
      </c>
      <c r="W25" s="210">
        <f t="shared" si="10"/>
        <v>0</v>
      </c>
      <c r="X25" s="206">
        <v>0</v>
      </c>
      <c r="Y25" s="245">
        <f t="shared" si="17"/>
        <v>0</v>
      </c>
      <c r="Z25" s="261">
        <f t="shared" si="11"/>
        <v>0</v>
      </c>
      <c r="AA25" s="251">
        <v>0</v>
      </c>
      <c r="AB25" s="212" t="s">
        <v>792</v>
      </c>
      <c r="AC25" s="257">
        <v>0</v>
      </c>
      <c r="AD25" s="267" t="s">
        <v>794</v>
      </c>
      <c r="AE25" s="211">
        <f t="shared" si="12"/>
        <v>0</v>
      </c>
      <c r="AF25" s="201">
        <f t="shared" si="7"/>
        <v>0</v>
      </c>
      <c r="AG25" s="224"/>
    </row>
    <row r="26" spans="1:33" ht="34.5" customHeight="1" thickBot="1">
      <c r="A26" s="225"/>
      <c r="B26" s="226"/>
      <c r="C26" s="227"/>
      <c r="D26" s="228"/>
      <c r="E26" s="229"/>
      <c r="F26" s="230"/>
      <c r="G26" s="239">
        <v>0</v>
      </c>
      <c r="H26" s="243">
        <f t="shared" si="13"/>
        <v>0</v>
      </c>
      <c r="I26" s="239">
        <v>0</v>
      </c>
      <c r="J26" s="243">
        <f t="shared" si="14"/>
        <v>0</v>
      </c>
      <c r="K26" s="239">
        <v>0</v>
      </c>
      <c r="L26" s="243">
        <f t="shared" si="2"/>
        <v>0</v>
      </c>
      <c r="M26" s="239">
        <v>0</v>
      </c>
      <c r="N26" s="246">
        <f t="shared" si="15"/>
        <v>0</v>
      </c>
      <c r="O26" s="239">
        <v>0</v>
      </c>
      <c r="P26" s="243">
        <f>IF(O26&gt;0,(ROUNDDOWN(1.53775*(82-O26)^1.81,0)),0)</f>
        <v>0</v>
      </c>
      <c r="Q26" s="263">
        <f t="shared" si="8"/>
        <v>0</v>
      </c>
      <c r="R26" s="254">
        <v>0</v>
      </c>
      <c r="S26" s="246">
        <f t="shared" si="16"/>
        <v>0</v>
      </c>
      <c r="T26" s="239">
        <v>0</v>
      </c>
      <c r="U26" s="264">
        <f>IF(T26&lt;&gt;0,INT(12.91*POWER((T26-4),1.1)),0)</f>
        <v>0</v>
      </c>
      <c r="V26" s="239">
        <v>0</v>
      </c>
      <c r="W26" s="264">
        <f t="shared" si="10"/>
        <v>0</v>
      </c>
      <c r="X26" s="239">
        <v>0</v>
      </c>
      <c r="Y26" s="247">
        <f t="shared" si="17"/>
        <v>0</v>
      </c>
      <c r="Z26" s="265">
        <f t="shared" si="11"/>
        <v>0</v>
      </c>
      <c r="AA26" s="252">
        <v>0</v>
      </c>
      <c r="AB26" s="241" t="s">
        <v>792</v>
      </c>
      <c r="AC26" s="258">
        <v>0</v>
      </c>
      <c r="AD26" s="268" t="s">
        <v>794</v>
      </c>
      <c r="AE26" s="253">
        <f>IF(AA26&lt;&gt;0,IF(AA26&lt;&gt;0,INT(0.03768*POWER((480-(AC26+60*AA26)),1.85)),0),0)</f>
        <v>0</v>
      </c>
      <c r="AF26" s="240">
        <f t="shared" si="7"/>
        <v>0</v>
      </c>
      <c r="AG26" s="229"/>
    </row>
    <row r="27" spans="1:33" s="4" customFormat="1" ht="16.5" customHeight="1">
      <c r="A27" s="429"/>
      <c r="B27" s="184" t="s">
        <v>61</v>
      </c>
      <c r="C27" s="430"/>
      <c r="D27" s="430"/>
      <c r="E27" s="184"/>
      <c r="F27" s="184"/>
      <c r="G27" s="430"/>
      <c r="H27" s="48"/>
      <c r="I27" s="48"/>
      <c r="J27" s="48"/>
      <c r="K27" s="48"/>
      <c r="L27" s="184" t="s">
        <v>62</v>
      </c>
      <c r="M27" s="185"/>
      <c r="N27" s="185"/>
      <c r="O27" s="185"/>
      <c r="P27" s="185"/>
      <c r="Q27" s="186"/>
      <c r="R27" s="51"/>
      <c r="S27" s="52"/>
      <c r="T27" s="185"/>
      <c r="U27" s="185" t="s">
        <v>63</v>
      </c>
      <c r="V27" s="185"/>
      <c r="W27" s="185"/>
      <c r="X27" s="185"/>
      <c r="Y27" s="185" t="s">
        <v>63</v>
      </c>
      <c r="Z27" s="185"/>
      <c r="AA27" s="186"/>
      <c r="AB27" s="51"/>
      <c r="AC27" s="52"/>
      <c r="AD27" s="54"/>
      <c r="AE27" s="54"/>
      <c r="AF27" s="54"/>
      <c r="AG27" s="54"/>
    </row>
    <row r="28" spans="1:33" s="4" customFormat="1" ht="19.5" customHeight="1">
      <c r="A28" s="429"/>
      <c r="B28" s="429"/>
      <c r="C28" s="430"/>
      <c r="D28" s="430"/>
      <c r="E28" s="430"/>
      <c r="F28" s="430"/>
      <c r="G28" s="430"/>
      <c r="H28" s="429"/>
      <c r="I28" s="429"/>
      <c r="J28" s="429"/>
      <c r="K28" s="429"/>
      <c r="L28" s="430"/>
      <c r="M28" s="429"/>
      <c r="N28" s="429"/>
      <c r="O28" s="429"/>
      <c r="P28" s="429"/>
      <c r="Q28" s="429"/>
      <c r="R28" s="444"/>
      <c r="S28" s="444"/>
      <c r="T28" s="429"/>
      <c r="U28" s="429"/>
      <c r="V28" s="429"/>
      <c r="W28" s="429"/>
      <c r="X28" s="429"/>
      <c r="Y28" s="429"/>
      <c r="Z28" s="429"/>
      <c r="AA28" s="429"/>
      <c r="AB28" s="48" t="s">
        <v>64</v>
      </c>
      <c r="AC28" s="48"/>
      <c r="AD28" s="48"/>
      <c r="AE28" s="54"/>
      <c r="AF28" s="54"/>
      <c r="AG28" s="54"/>
    </row>
    <row r="29" spans="1:33" s="4" customFormat="1" ht="19.5" customHeight="1">
      <c r="A29" s="448" t="s">
        <v>65</v>
      </c>
      <c r="B29" s="448"/>
      <c r="C29" s="448"/>
      <c r="D29" s="54"/>
      <c r="E29" s="429"/>
      <c r="F29" s="429"/>
      <c r="G29" s="52"/>
      <c r="H29" s="54"/>
      <c r="I29" s="54"/>
      <c r="J29" s="54"/>
      <c r="K29" s="54"/>
      <c r="L29" s="429" t="s">
        <v>248</v>
      </c>
      <c r="M29" s="54"/>
      <c r="N29" s="54"/>
      <c r="O29" s="54"/>
      <c r="P29" s="54"/>
      <c r="Q29" s="54"/>
      <c r="R29" s="444"/>
      <c r="S29" s="444"/>
      <c r="T29" s="54"/>
      <c r="U29" s="54"/>
      <c r="V29" s="54"/>
      <c r="W29" s="54"/>
      <c r="X29" s="54"/>
      <c r="Y29" s="54"/>
      <c r="Z29" s="54"/>
      <c r="AA29" s="54"/>
      <c r="AB29" s="48" t="s">
        <v>64</v>
      </c>
      <c r="AC29" s="48"/>
      <c r="AD29" s="54"/>
      <c r="AE29" s="54"/>
      <c r="AF29" s="54"/>
      <c r="AG29" s="54"/>
    </row>
    <row r="30" spans="1:33" s="4" customFormat="1" ht="19.5" customHeight="1">
      <c r="A30" s="449"/>
      <c r="B30" s="449"/>
      <c r="C30" s="54"/>
      <c r="D30" s="54"/>
      <c r="E30" s="429"/>
      <c r="F30" s="429"/>
      <c r="G30" s="52"/>
      <c r="H30" s="54"/>
      <c r="I30" s="54"/>
      <c r="J30" s="54"/>
      <c r="K30" s="54"/>
      <c r="L30" s="429" t="s">
        <v>68</v>
      </c>
      <c r="M30" s="54"/>
      <c r="N30" s="54"/>
      <c r="O30" s="54"/>
      <c r="P30" s="54"/>
      <c r="Q30" s="54"/>
      <c r="R30" s="429"/>
      <c r="S30" s="52"/>
      <c r="T30" s="54"/>
      <c r="U30" s="54"/>
      <c r="V30" s="54"/>
      <c r="W30" s="54"/>
      <c r="X30" s="54"/>
      <c r="Y30" s="54"/>
      <c r="Z30" s="54"/>
      <c r="AA30" s="54"/>
      <c r="AB30" s="429"/>
      <c r="AC30" s="52"/>
      <c r="AD30" s="54"/>
      <c r="AE30" s="54"/>
      <c r="AF30" s="54"/>
      <c r="AG30" s="54"/>
    </row>
    <row r="31" spans="1:33" s="4" customFormat="1" ht="19.5" customHeight="1">
      <c r="A31" s="449"/>
      <c r="B31" s="449"/>
      <c r="C31" s="54"/>
      <c r="D31" s="54"/>
      <c r="E31" s="429"/>
      <c r="F31" s="429"/>
      <c r="G31" s="52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444"/>
      <c r="S31" s="444"/>
      <c r="T31" s="54"/>
      <c r="U31" s="54"/>
      <c r="V31" s="54"/>
      <c r="W31" s="54"/>
      <c r="X31" s="54"/>
      <c r="Y31" s="54"/>
      <c r="Z31" s="54"/>
      <c r="AA31" s="54"/>
      <c r="AB31" s="48" t="s">
        <v>64</v>
      </c>
      <c r="AC31" s="48"/>
      <c r="AD31" s="54"/>
      <c r="AE31" s="54"/>
      <c r="AF31" s="54"/>
      <c r="AG31" s="54"/>
    </row>
    <row r="32" spans="1:33" s="4" customFormat="1" ht="19.5" customHeight="1">
      <c r="A32" s="534"/>
      <c r="B32" s="534"/>
      <c r="C32" s="534"/>
      <c r="D32" s="534"/>
      <c r="E32" s="534"/>
      <c r="F32" s="534"/>
      <c r="G32" s="52"/>
      <c r="H32" s="54"/>
      <c r="I32" s="54"/>
      <c r="J32" s="54"/>
      <c r="K32" s="54"/>
      <c r="L32" s="187" t="s">
        <v>0</v>
      </c>
      <c r="M32" s="54"/>
      <c r="N32" s="54"/>
      <c r="O32" s="54"/>
      <c r="P32" s="54"/>
      <c r="Q32" s="54"/>
      <c r="R32" s="429"/>
      <c r="S32" s="52"/>
      <c r="T32" s="54"/>
      <c r="U32" s="54"/>
      <c r="V32" s="54"/>
      <c r="W32" s="54"/>
      <c r="X32" s="54"/>
      <c r="Y32" s="54"/>
      <c r="Z32" s="54"/>
      <c r="AA32" s="54"/>
      <c r="AB32" s="429"/>
      <c r="AC32" s="52" t="s">
        <v>68</v>
      </c>
      <c r="AD32" s="54"/>
      <c r="AE32" s="54"/>
      <c r="AF32" s="54"/>
      <c r="AG32" s="54"/>
    </row>
  </sheetData>
  <sheetProtection/>
  <mergeCells count="53">
    <mergeCell ref="A30:B30"/>
    <mergeCell ref="C15:D15"/>
    <mergeCell ref="C16:D16"/>
    <mergeCell ref="C17:D17"/>
    <mergeCell ref="C18:D18"/>
    <mergeCell ref="A31:B31"/>
    <mergeCell ref="R31:S31"/>
    <mergeCell ref="A32:F32"/>
    <mergeCell ref="A2:D3"/>
    <mergeCell ref="E2:F3"/>
    <mergeCell ref="M10:M11"/>
    <mergeCell ref="N10:N11"/>
    <mergeCell ref="C21:D21"/>
    <mergeCell ref="C22:D22"/>
    <mergeCell ref="R28:S28"/>
    <mergeCell ref="AE10:AE11"/>
    <mergeCell ref="AF10:AF11"/>
    <mergeCell ref="C19:D19"/>
    <mergeCell ref="C20:D20"/>
    <mergeCell ref="A29:C29"/>
    <mergeCell ref="C14:D14"/>
    <mergeCell ref="T10:T11"/>
    <mergeCell ref="R29:S29"/>
    <mergeCell ref="AG10:AG11"/>
    <mergeCell ref="C12:D12"/>
    <mergeCell ref="C13:D13"/>
    <mergeCell ref="Z10:Z11"/>
    <mergeCell ref="AA10:AD11"/>
    <mergeCell ref="O10:O11"/>
    <mergeCell ref="P10:P11"/>
    <mergeCell ref="Q10:Q11"/>
    <mergeCell ref="R10:R11"/>
    <mergeCell ref="S10:S11"/>
    <mergeCell ref="H10:H11"/>
    <mergeCell ref="I10:I11"/>
    <mergeCell ref="J10:J11"/>
    <mergeCell ref="K10:K11"/>
    <mergeCell ref="L10:L11"/>
    <mergeCell ref="Y10:Y11"/>
    <mergeCell ref="V10:V11"/>
    <mergeCell ref="U10:U11"/>
    <mergeCell ref="W10:W11"/>
    <mergeCell ref="X10:X11"/>
    <mergeCell ref="E5:R5"/>
    <mergeCell ref="J7:Y7"/>
    <mergeCell ref="J8:Y8"/>
    <mergeCell ref="J9:Y9"/>
    <mergeCell ref="A10:A11"/>
    <mergeCell ref="B10:B11"/>
    <mergeCell ref="C10:D11"/>
    <mergeCell ref="E10:E11"/>
    <mergeCell ref="F10:F11"/>
    <mergeCell ref="G10:G11"/>
  </mergeCells>
  <printOptions/>
  <pageMargins left="0.1968503937007874" right="0.1968503937007874" top="0.2755905511811024" bottom="0.31496062992125984" header="0.1968503937007874" footer="0.1968503937007874"/>
  <pageSetup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SheetLayoutView="70" zoomScalePageLayoutView="0" workbookViewId="0" topLeftCell="A1">
      <selection activeCell="Z4" sqref="Z4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187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70" t="s">
        <v>188</v>
      </c>
      <c r="N5" s="470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189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190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91" t="s">
        <v>191</v>
      </c>
      <c r="D13" s="352" t="s">
        <v>192</v>
      </c>
      <c r="E13" s="333" t="s">
        <v>96</v>
      </c>
      <c r="F13" s="333" t="s">
        <v>50</v>
      </c>
      <c r="G13" s="333" t="s">
        <v>193</v>
      </c>
      <c r="H13" s="333" t="s">
        <v>149</v>
      </c>
      <c r="I13" s="334">
        <v>2000</v>
      </c>
      <c r="J13" s="334">
        <v>4854</v>
      </c>
      <c r="K13" s="410" t="s">
        <v>98</v>
      </c>
      <c r="L13" s="397" t="s">
        <v>194</v>
      </c>
      <c r="M13" s="398" t="s">
        <v>195</v>
      </c>
      <c r="N13" s="99" t="s">
        <v>112</v>
      </c>
    </row>
    <row r="14" spans="1:14" s="26" customFormat="1" ht="19.5" customHeight="1">
      <c r="A14" s="19">
        <v>2</v>
      </c>
      <c r="B14" s="27"/>
      <c r="C14" s="91" t="s">
        <v>196</v>
      </c>
      <c r="D14" s="352" t="s">
        <v>197</v>
      </c>
      <c r="E14" s="333" t="s">
        <v>198</v>
      </c>
      <c r="F14" s="333" t="s">
        <v>199</v>
      </c>
      <c r="G14" s="333" t="s">
        <v>200</v>
      </c>
      <c r="H14" s="333" t="s">
        <v>44</v>
      </c>
      <c r="I14" s="334">
        <v>1999</v>
      </c>
      <c r="J14" s="334">
        <v>1391</v>
      </c>
      <c r="K14" s="125" t="s">
        <v>129</v>
      </c>
      <c r="L14" s="401" t="s">
        <v>201</v>
      </c>
      <c r="M14" s="402" t="s">
        <v>202</v>
      </c>
      <c r="N14" s="99" t="s">
        <v>122</v>
      </c>
    </row>
    <row r="15" spans="1:14" s="30" customFormat="1" ht="19.5" customHeight="1">
      <c r="A15" s="19">
        <v>3</v>
      </c>
      <c r="B15" s="27"/>
      <c r="C15" s="91" t="s">
        <v>203</v>
      </c>
      <c r="D15" s="352" t="s">
        <v>204</v>
      </c>
      <c r="E15" s="333" t="s">
        <v>50</v>
      </c>
      <c r="F15" s="333" t="s">
        <v>205</v>
      </c>
      <c r="G15" s="333" t="s">
        <v>206</v>
      </c>
      <c r="H15" s="333" t="s">
        <v>36</v>
      </c>
      <c r="I15" s="334">
        <v>2000</v>
      </c>
      <c r="J15" s="334">
        <v>1931</v>
      </c>
      <c r="K15" s="420" t="s">
        <v>140</v>
      </c>
      <c r="L15" s="401" t="s">
        <v>207</v>
      </c>
      <c r="M15" s="402" t="s">
        <v>208</v>
      </c>
      <c r="N15" s="99" t="s">
        <v>92</v>
      </c>
    </row>
    <row r="16" spans="1:14" s="30" customFormat="1" ht="19.5" customHeight="1">
      <c r="A16" s="19">
        <v>4</v>
      </c>
      <c r="B16" s="20"/>
      <c r="C16" s="91" t="s">
        <v>209</v>
      </c>
      <c r="D16" s="352" t="s">
        <v>210</v>
      </c>
      <c r="E16" s="333" t="s">
        <v>81</v>
      </c>
      <c r="F16" s="333" t="s">
        <v>211</v>
      </c>
      <c r="G16" s="333" t="s">
        <v>212</v>
      </c>
      <c r="H16" s="333" t="s">
        <v>83</v>
      </c>
      <c r="I16" s="334">
        <v>1999</v>
      </c>
      <c r="J16" s="334">
        <v>98</v>
      </c>
      <c r="K16" s="420" t="s">
        <v>92</v>
      </c>
      <c r="L16" s="91" t="s">
        <v>213</v>
      </c>
      <c r="M16" s="123" t="s">
        <v>214</v>
      </c>
      <c r="N16" s="104" t="s">
        <v>215</v>
      </c>
    </row>
    <row r="17" spans="1:14" s="30" customFormat="1" ht="19.5" customHeight="1">
      <c r="A17" s="19">
        <v>5</v>
      </c>
      <c r="B17" s="20"/>
      <c r="C17" s="91" t="s">
        <v>216</v>
      </c>
      <c r="D17" s="352" t="s">
        <v>217</v>
      </c>
      <c r="E17" s="333" t="s">
        <v>218</v>
      </c>
      <c r="F17" s="333" t="s">
        <v>211</v>
      </c>
      <c r="G17" s="333" t="s">
        <v>219</v>
      </c>
      <c r="H17" s="333" t="s">
        <v>111</v>
      </c>
      <c r="I17" s="334">
        <v>2001</v>
      </c>
      <c r="J17" s="334">
        <v>2727</v>
      </c>
      <c r="K17" s="420" t="s">
        <v>122</v>
      </c>
      <c r="L17" s="91" t="s">
        <v>220</v>
      </c>
      <c r="M17" s="123" t="s">
        <v>221</v>
      </c>
      <c r="N17" s="104" t="s">
        <v>222</v>
      </c>
    </row>
    <row r="18" spans="1:14" s="30" customFormat="1" ht="19.5" customHeight="1">
      <c r="A18" s="19">
        <v>6</v>
      </c>
      <c r="B18" s="20"/>
      <c r="C18" s="91" t="s">
        <v>223</v>
      </c>
      <c r="D18" s="352" t="s">
        <v>224</v>
      </c>
      <c r="E18" s="350" t="s">
        <v>96</v>
      </c>
      <c r="F18" s="350" t="s">
        <v>126</v>
      </c>
      <c r="G18" s="350" t="s">
        <v>225</v>
      </c>
      <c r="H18" s="333" t="s">
        <v>226</v>
      </c>
      <c r="I18" s="334">
        <v>2001</v>
      </c>
      <c r="J18" s="334">
        <v>2976</v>
      </c>
      <c r="K18" s="420" t="s">
        <v>92</v>
      </c>
      <c r="L18" s="91" t="s">
        <v>227</v>
      </c>
      <c r="M18" s="123" t="s">
        <v>228</v>
      </c>
      <c r="N18" s="104" t="s">
        <v>150</v>
      </c>
    </row>
    <row r="19" spans="1:14" ht="19.5" customHeight="1">
      <c r="A19" s="19">
        <v>7</v>
      </c>
      <c r="B19" s="20"/>
      <c r="C19" s="91" t="s">
        <v>229</v>
      </c>
      <c r="D19" s="352" t="s">
        <v>230</v>
      </c>
      <c r="E19" s="333" t="s">
        <v>231</v>
      </c>
      <c r="F19" s="333" t="s">
        <v>50</v>
      </c>
      <c r="G19" s="333" t="s">
        <v>232</v>
      </c>
      <c r="H19" s="333" t="s">
        <v>44</v>
      </c>
      <c r="I19" s="334">
        <v>2000</v>
      </c>
      <c r="J19" s="326">
        <v>1566</v>
      </c>
      <c r="K19" s="420" t="s">
        <v>98</v>
      </c>
      <c r="L19" s="91" t="s">
        <v>233</v>
      </c>
      <c r="M19" s="123" t="s">
        <v>234</v>
      </c>
      <c r="N19" s="104" t="s">
        <v>98</v>
      </c>
    </row>
    <row r="20" spans="1:14" s="26" customFormat="1" ht="19.5" customHeight="1">
      <c r="A20" s="19">
        <v>8</v>
      </c>
      <c r="B20" s="38"/>
      <c r="C20" s="91" t="s">
        <v>235</v>
      </c>
      <c r="D20" s="352" t="s">
        <v>236</v>
      </c>
      <c r="E20" s="333" t="s">
        <v>50</v>
      </c>
      <c r="F20" s="333" t="s">
        <v>81</v>
      </c>
      <c r="G20" s="333" t="s">
        <v>237</v>
      </c>
      <c r="H20" s="333" t="s">
        <v>135</v>
      </c>
      <c r="I20" s="334">
        <v>1999</v>
      </c>
      <c r="J20" s="334">
        <v>3730</v>
      </c>
      <c r="K20" s="420" t="s">
        <v>140</v>
      </c>
      <c r="L20" s="91" t="s">
        <v>238</v>
      </c>
      <c r="M20" s="123" t="s">
        <v>239</v>
      </c>
      <c r="N20" s="104" t="s">
        <v>140</v>
      </c>
    </row>
    <row r="21" spans="1:14" s="26" customFormat="1" ht="19.5" customHeight="1">
      <c r="A21" s="19">
        <v>9</v>
      </c>
      <c r="B21" s="41"/>
      <c r="C21" s="91" t="s">
        <v>240</v>
      </c>
      <c r="D21" s="352" t="s">
        <v>241</v>
      </c>
      <c r="E21" s="333" t="s">
        <v>50</v>
      </c>
      <c r="F21" s="333" t="s">
        <v>211</v>
      </c>
      <c r="G21" s="333" t="s">
        <v>160</v>
      </c>
      <c r="H21" s="333" t="s">
        <v>36</v>
      </c>
      <c r="I21" s="334">
        <v>2001</v>
      </c>
      <c r="J21" s="334">
        <v>2309</v>
      </c>
      <c r="K21" s="91" t="s">
        <v>129</v>
      </c>
      <c r="L21" s="401" t="s">
        <v>242</v>
      </c>
      <c r="M21" s="402" t="s">
        <v>243</v>
      </c>
      <c r="N21" s="99" t="s">
        <v>129</v>
      </c>
    </row>
    <row r="22" spans="1:14" s="26" customFormat="1" ht="19.5" customHeight="1">
      <c r="A22" s="19">
        <v>10</v>
      </c>
      <c r="B22" s="27"/>
      <c r="C22" s="91" t="s">
        <v>244</v>
      </c>
      <c r="D22" s="352" t="s">
        <v>245</v>
      </c>
      <c r="E22" s="333" t="s">
        <v>246</v>
      </c>
      <c r="F22" s="333" t="s">
        <v>116</v>
      </c>
      <c r="G22" s="333" t="s">
        <v>51</v>
      </c>
      <c r="H22" s="333" t="s">
        <v>52</v>
      </c>
      <c r="I22" s="334">
        <v>1999</v>
      </c>
      <c r="J22" s="334">
        <v>2092</v>
      </c>
      <c r="K22" s="401" t="s">
        <v>122</v>
      </c>
      <c r="L22" s="401" t="s">
        <v>228</v>
      </c>
      <c r="M22" s="402" t="s">
        <v>247</v>
      </c>
      <c r="N22" s="99" t="s">
        <v>84</v>
      </c>
    </row>
    <row r="23" spans="1:14" s="26" customFormat="1" ht="19.5" customHeight="1">
      <c r="A23" s="19">
        <v>11</v>
      </c>
      <c r="B23" s="27"/>
      <c r="C23" s="27"/>
      <c r="D23" s="353"/>
      <c r="E23" s="353"/>
      <c r="F23" s="353"/>
      <c r="G23" s="353"/>
      <c r="H23" s="353"/>
      <c r="I23" s="353"/>
      <c r="J23" s="353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72"/>
      <c r="D24" s="272"/>
      <c r="E24" s="272"/>
      <c r="F24" s="272"/>
      <c r="G24" s="272"/>
      <c r="H24" s="272"/>
      <c r="I24" s="272"/>
      <c r="J24" s="272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273"/>
      <c r="E25" s="273"/>
      <c r="F25" s="273"/>
      <c r="G25" s="273"/>
      <c r="H25" s="273"/>
      <c r="I25" s="273"/>
      <c r="J25" s="273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3"/>
      <c r="E26" s="273"/>
      <c r="F26" s="273"/>
      <c r="G26" s="273"/>
      <c r="H26" s="273"/>
      <c r="I26" s="273"/>
      <c r="J26" s="273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272"/>
      <c r="E27" s="272"/>
      <c r="F27" s="272"/>
      <c r="G27" s="272"/>
      <c r="H27" s="272"/>
      <c r="I27" s="272"/>
      <c r="J27" s="272"/>
      <c r="K27" s="38"/>
      <c r="L27" s="38"/>
      <c r="M27" s="42"/>
      <c r="N27" s="43"/>
    </row>
    <row r="28" spans="1:14" ht="19.5" customHeight="1" thickBot="1">
      <c r="A28" s="46">
        <v>16</v>
      </c>
      <c r="B28" s="47"/>
      <c r="C28" s="47"/>
      <c r="D28" s="337"/>
      <c r="E28" s="337"/>
      <c r="F28" s="337"/>
      <c r="G28" s="338"/>
      <c r="H28" s="338"/>
      <c r="I28" s="338"/>
      <c r="J28" s="339"/>
      <c r="K28" s="339"/>
      <c r="L28" s="47"/>
      <c r="M28" s="340"/>
      <c r="N28" s="341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4" t="s">
        <v>248</v>
      </c>
      <c r="B32" s="444"/>
      <c r="C32" s="444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PageLayoutView="0" workbookViewId="0" topLeftCell="A1">
      <selection activeCell="N6" sqref="N6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249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250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251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252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91">
        <v>3</v>
      </c>
      <c r="D13" s="333" t="s">
        <v>253</v>
      </c>
      <c r="E13" s="333" t="s">
        <v>254</v>
      </c>
      <c r="F13" s="333" t="s">
        <v>50</v>
      </c>
      <c r="G13" s="333" t="s">
        <v>255</v>
      </c>
      <c r="H13" s="333" t="s">
        <v>36</v>
      </c>
      <c r="I13" s="334">
        <v>2000</v>
      </c>
      <c r="J13" s="334">
        <v>1941</v>
      </c>
      <c r="K13" s="410" t="s">
        <v>37</v>
      </c>
      <c r="L13" s="397" t="s">
        <v>256</v>
      </c>
      <c r="M13" s="398" t="s">
        <v>257</v>
      </c>
      <c r="N13" s="25"/>
    </row>
    <row r="14" spans="1:14" s="26" customFormat="1" ht="19.5" customHeight="1">
      <c r="A14" s="19">
        <v>2</v>
      </c>
      <c r="B14" s="27"/>
      <c r="C14" s="401">
        <v>4</v>
      </c>
      <c r="D14" s="333" t="s">
        <v>258</v>
      </c>
      <c r="E14" s="333" t="s">
        <v>259</v>
      </c>
      <c r="F14" s="333" t="s">
        <v>260</v>
      </c>
      <c r="G14" s="333" t="s">
        <v>255</v>
      </c>
      <c r="H14" s="333" t="s">
        <v>36</v>
      </c>
      <c r="I14" s="334">
        <v>2000</v>
      </c>
      <c r="J14" s="334">
        <v>1944</v>
      </c>
      <c r="K14" s="125" t="s">
        <v>53</v>
      </c>
      <c r="L14" s="401" t="s">
        <v>261</v>
      </c>
      <c r="M14" s="402" t="s">
        <v>262</v>
      </c>
      <c r="N14" s="25"/>
    </row>
    <row r="15" spans="1:14" s="30" customFormat="1" ht="19.5" customHeight="1">
      <c r="A15" s="19">
        <v>3</v>
      </c>
      <c r="B15" s="27"/>
      <c r="C15" s="401"/>
      <c r="D15" s="270"/>
      <c r="E15" s="270"/>
      <c r="F15" s="270"/>
      <c r="G15" s="270"/>
      <c r="H15" s="270"/>
      <c r="I15" s="354"/>
      <c r="J15" s="355"/>
      <c r="K15" s="28"/>
      <c r="L15" s="27"/>
      <c r="M15" s="29"/>
      <c r="N15" s="25"/>
    </row>
    <row r="16" spans="1:14" s="30" customFormat="1" ht="19.5" customHeight="1">
      <c r="A16" s="19">
        <v>4</v>
      </c>
      <c r="B16" s="20"/>
      <c r="C16" s="20"/>
      <c r="D16" s="45"/>
      <c r="E16" s="45"/>
      <c r="F16" s="45"/>
      <c r="G16" s="44"/>
      <c r="H16" s="44"/>
      <c r="I16" s="44"/>
      <c r="J16" s="38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63"/>
      <c r="E17" s="63"/>
      <c r="F17" s="63"/>
      <c r="G17" s="62"/>
      <c r="H17" s="62"/>
      <c r="I17" s="62"/>
      <c r="J17" s="20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63"/>
      <c r="E18" s="63"/>
      <c r="F18" s="63"/>
      <c r="G18" s="62"/>
      <c r="H18" s="62"/>
      <c r="I18" s="62"/>
      <c r="J18" s="20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20"/>
      <c r="E19" s="61"/>
      <c r="F19" s="61"/>
      <c r="G19" s="61"/>
      <c r="H19" s="61"/>
      <c r="I19" s="61"/>
      <c r="J19" s="20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62"/>
      <c r="E20" s="62"/>
      <c r="F20" s="62"/>
      <c r="G20" s="20"/>
      <c r="H20" s="61"/>
      <c r="I20" s="61"/>
      <c r="J20" s="2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61"/>
      <c r="E21" s="61"/>
      <c r="F21" s="61"/>
      <c r="G21" s="61"/>
      <c r="H21" s="61"/>
      <c r="I21" s="61"/>
      <c r="J21" s="20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SheetLayoutView="80" zoomScalePageLayoutView="0" workbookViewId="0" topLeftCell="A1">
      <selection activeCell="I14" sqref="I14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1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263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4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70" t="s">
        <v>264</v>
      </c>
      <c r="N5" s="470"/>
    </row>
    <row r="6" spans="1:14" s="4" customFormat="1" ht="9.75" customHeight="1" thickBot="1">
      <c r="A6" s="11"/>
      <c r="B6" s="11"/>
      <c r="C6" s="11"/>
      <c r="D6" s="60"/>
      <c r="E6" s="432"/>
      <c r="F6" s="432"/>
      <c r="G6" s="432"/>
      <c r="H6" s="432"/>
      <c r="I6" s="432"/>
      <c r="J6" s="432"/>
      <c r="K6" s="432"/>
      <c r="L6" s="432"/>
      <c r="M6" s="59"/>
      <c r="N6" s="59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265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266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83">
        <v>3</v>
      </c>
      <c r="D13" s="356" t="s">
        <v>267</v>
      </c>
      <c r="E13" s="324" t="s">
        <v>81</v>
      </c>
      <c r="F13" s="324" t="s">
        <v>42</v>
      </c>
      <c r="G13" s="357" t="s">
        <v>268</v>
      </c>
      <c r="H13" s="358" t="s">
        <v>139</v>
      </c>
      <c r="I13" s="326">
        <v>2001</v>
      </c>
      <c r="J13" s="326">
        <v>2353</v>
      </c>
      <c r="K13" s="399" t="s">
        <v>129</v>
      </c>
      <c r="L13" s="397" t="s">
        <v>269</v>
      </c>
      <c r="M13" s="398" t="s">
        <v>270</v>
      </c>
      <c r="N13" s="25"/>
    </row>
    <row r="14" spans="1:14" s="26" customFormat="1" ht="19.5" customHeight="1">
      <c r="A14" s="19">
        <v>2</v>
      </c>
      <c r="B14" s="27"/>
      <c r="C14" s="401">
        <v>4</v>
      </c>
      <c r="D14" s="356" t="s">
        <v>271</v>
      </c>
      <c r="E14" s="324" t="s">
        <v>133</v>
      </c>
      <c r="F14" s="324" t="s">
        <v>127</v>
      </c>
      <c r="G14" s="357" t="s">
        <v>90</v>
      </c>
      <c r="H14" s="359" t="s">
        <v>91</v>
      </c>
      <c r="I14" s="326">
        <v>1999</v>
      </c>
      <c r="J14" s="326">
        <v>2233</v>
      </c>
      <c r="K14" s="125" t="s">
        <v>140</v>
      </c>
      <c r="L14" s="401" t="s">
        <v>272</v>
      </c>
      <c r="M14" s="402" t="s">
        <v>273</v>
      </c>
      <c r="N14" s="25"/>
    </row>
    <row r="15" spans="1:14" s="30" customFormat="1" ht="19.5" customHeight="1">
      <c r="A15" s="19">
        <v>3</v>
      </c>
      <c r="B15" s="27"/>
      <c r="C15" s="401">
        <v>5</v>
      </c>
      <c r="D15" s="356" t="s">
        <v>274</v>
      </c>
      <c r="E15" s="324" t="s">
        <v>275</v>
      </c>
      <c r="F15" s="324" t="s">
        <v>276</v>
      </c>
      <c r="G15" s="357" t="s">
        <v>277</v>
      </c>
      <c r="H15" s="359" t="s">
        <v>52</v>
      </c>
      <c r="I15" s="326">
        <v>2000</v>
      </c>
      <c r="J15" s="326">
        <v>1870</v>
      </c>
      <c r="K15" s="125"/>
      <c r="L15" s="401"/>
      <c r="M15" s="402"/>
      <c r="N15" s="99" t="s">
        <v>106</v>
      </c>
    </row>
    <row r="16" spans="1:14" s="30" customFormat="1" ht="19.5" customHeight="1">
      <c r="A16" s="19">
        <v>4</v>
      </c>
      <c r="B16" s="20"/>
      <c r="C16" s="91">
        <v>6</v>
      </c>
      <c r="D16" s="357" t="s">
        <v>278</v>
      </c>
      <c r="E16" s="324" t="s">
        <v>180</v>
      </c>
      <c r="F16" s="324" t="s">
        <v>126</v>
      </c>
      <c r="G16" s="357" t="s">
        <v>51</v>
      </c>
      <c r="H16" s="359" t="s">
        <v>52</v>
      </c>
      <c r="I16" s="326">
        <v>2000</v>
      </c>
      <c r="J16" s="326">
        <v>2294</v>
      </c>
      <c r="K16" s="91" t="s">
        <v>98</v>
      </c>
      <c r="L16" s="91" t="s">
        <v>279</v>
      </c>
      <c r="M16" s="123" t="s">
        <v>280</v>
      </c>
      <c r="N16" s="35"/>
    </row>
    <row r="17" spans="1:14" s="30" customFormat="1" ht="19.5" customHeight="1">
      <c r="A17" s="19">
        <v>5</v>
      </c>
      <c r="B17" s="20"/>
      <c r="C17" s="20"/>
      <c r="D17" s="357"/>
      <c r="E17" s="324"/>
      <c r="F17" s="324"/>
      <c r="G17" s="357"/>
      <c r="H17" s="359"/>
      <c r="I17" s="326"/>
      <c r="J17" s="326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360"/>
      <c r="E18" s="326"/>
      <c r="F18" s="326"/>
      <c r="G18" s="360"/>
      <c r="H18" s="361"/>
      <c r="I18" s="326"/>
      <c r="J18" s="326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33"/>
      <c r="E19" s="31"/>
      <c r="F19" s="31"/>
      <c r="G19" s="31"/>
      <c r="H19" s="31"/>
      <c r="I19" s="31"/>
      <c r="J19" s="33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32"/>
      <c r="E20" s="32"/>
      <c r="F20" s="32"/>
      <c r="G20" s="33"/>
      <c r="H20" s="31"/>
      <c r="I20" s="31"/>
      <c r="J20" s="40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31"/>
      <c r="E21" s="31"/>
      <c r="F21" s="31"/>
      <c r="G21" s="31"/>
      <c r="H21" s="31"/>
      <c r="I21" s="31"/>
      <c r="J21" s="33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32"/>
      <c r="E22" s="32"/>
      <c r="F22" s="32"/>
      <c r="G22" s="31"/>
      <c r="H22" s="31"/>
      <c r="I22" s="31"/>
      <c r="J22" s="40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PageLayoutView="0" workbookViewId="0" topLeftCell="A1">
      <selection activeCell="E21" sqref="E21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75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281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8" t="s">
        <v>282</v>
      </c>
      <c r="N5" s="468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283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284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83">
        <v>2</v>
      </c>
      <c r="D13" s="324" t="s">
        <v>285</v>
      </c>
      <c r="E13" s="324" t="s">
        <v>286</v>
      </c>
      <c r="F13" s="324" t="s">
        <v>50</v>
      </c>
      <c r="G13" s="324" t="s">
        <v>287</v>
      </c>
      <c r="H13" s="358" t="s">
        <v>83</v>
      </c>
      <c r="I13" s="326">
        <v>2001</v>
      </c>
      <c r="J13" s="326">
        <v>1545</v>
      </c>
      <c r="K13" s="399" t="s">
        <v>37</v>
      </c>
      <c r="L13" s="397" t="s">
        <v>288</v>
      </c>
      <c r="M13" s="398" t="s">
        <v>289</v>
      </c>
      <c r="N13" s="25"/>
    </row>
    <row r="14" spans="1:14" s="26" customFormat="1" ht="19.5" customHeight="1">
      <c r="A14" s="19">
        <v>2</v>
      </c>
      <c r="B14" s="27"/>
      <c r="C14" s="405">
        <v>3</v>
      </c>
      <c r="D14" s="324" t="s">
        <v>290</v>
      </c>
      <c r="E14" s="324" t="s">
        <v>291</v>
      </c>
      <c r="F14" s="324" t="s">
        <v>50</v>
      </c>
      <c r="G14" s="324" t="s">
        <v>292</v>
      </c>
      <c r="H14" s="359" t="s">
        <v>135</v>
      </c>
      <c r="I14" s="326">
        <v>2000</v>
      </c>
      <c r="J14" s="326">
        <v>3904</v>
      </c>
      <c r="K14" s="400" t="s">
        <v>53</v>
      </c>
      <c r="L14" s="401" t="s">
        <v>293</v>
      </c>
      <c r="M14" s="402" t="s">
        <v>294</v>
      </c>
      <c r="N14" s="25"/>
    </row>
    <row r="15" spans="1:14" s="30" customFormat="1" ht="19.5" customHeight="1">
      <c r="A15" s="19">
        <v>3</v>
      </c>
      <c r="B15" s="27"/>
      <c r="C15" s="401">
        <v>4</v>
      </c>
      <c r="D15" s="324" t="s">
        <v>295</v>
      </c>
      <c r="E15" s="324" t="s">
        <v>57</v>
      </c>
      <c r="F15" s="324" t="s">
        <v>96</v>
      </c>
      <c r="G15" s="324" t="s">
        <v>177</v>
      </c>
      <c r="H15" s="359" t="s">
        <v>105</v>
      </c>
      <c r="I15" s="326">
        <v>2001</v>
      </c>
      <c r="J15" s="326">
        <v>2423</v>
      </c>
      <c r="K15" s="125" t="s">
        <v>45</v>
      </c>
      <c r="L15" s="401" t="s">
        <v>296</v>
      </c>
      <c r="M15" s="402" t="s">
        <v>297</v>
      </c>
      <c r="N15" s="25"/>
    </row>
    <row r="16" spans="1:14" s="30" customFormat="1" ht="19.5" customHeight="1">
      <c r="A16" s="19">
        <v>4</v>
      </c>
      <c r="B16" s="20"/>
      <c r="C16" s="20"/>
      <c r="D16" s="61"/>
      <c r="E16" s="61"/>
      <c r="F16" s="61"/>
      <c r="G16" s="62"/>
      <c r="H16" s="62"/>
      <c r="I16" s="62"/>
      <c r="J16" s="20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316"/>
      <c r="E17" s="316"/>
      <c r="F17" s="316"/>
      <c r="G17" s="314"/>
      <c r="H17" s="314"/>
      <c r="I17" s="314"/>
      <c r="J17" s="315"/>
      <c r="K17" s="315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316"/>
      <c r="E18" s="316"/>
      <c r="F18" s="316"/>
      <c r="G18" s="314"/>
      <c r="H18" s="314"/>
      <c r="I18" s="314"/>
      <c r="J18" s="315"/>
      <c r="K18" s="315"/>
      <c r="L18" s="20"/>
      <c r="M18" s="34"/>
      <c r="N18" s="35"/>
    </row>
    <row r="19" spans="1:14" ht="19.5" customHeight="1">
      <c r="A19" s="19">
        <v>7</v>
      </c>
      <c r="B19" s="20"/>
      <c r="C19" s="20"/>
      <c r="D19" s="315"/>
      <c r="E19" s="313"/>
      <c r="F19" s="313"/>
      <c r="G19" s="313"/>
      <c r="H19" s="313"/>
      <c r="I19" s="313"/>
      <c r="J19" s="315"/>
      <c r="K19" s="315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314"/>
      <c r="E20" s="314"/>
      <c r="F20" s="314"/>
      <c r="G20" s="315"/>
      <c r="H20" s="313"/>
      <c r="I20" s="313"/>
      <c r="J20" s="317"/>
      <c r="K20" s="31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313"/>
      <c r="E21" s="313"/>
      <c r="F21" s="313"/>
      <c r="G21" s="313"/>
      <c r="H21" s="313"/>
      <c r="I21" s="313"/>
      <c r="J21" s="315"/>
      <c r="K21" s="315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314"/>
      <c r="E22" s="314"/>
      <c r="F22" s="314"/>
      <c r="G22" s="313"/>
      <c r="H22" s="313"/>
      <c r="I22" s="313"/>
      <c r="J22" s="317"/>
      <c r="K22" s="31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6"/>
  <sheetViews>
    <sheetView zoomScale="60" zoomScaleNormal="60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1.87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298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299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300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301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0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1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283">
        <v>3</v>
      </c>
      <c r="D13" s="362" t="s">
        <v>302</v>
      </c>
      <c r="E13" s="362" t="s">
        <v>183</v>
      </c>
      <c r="F13" s="362" t="s">
        <v>303</v>
      </c>
      <c r="G13" s="362" t="s">
        <v>304</v>
      </c>
      <c r="H13" s="362" t="s">
        <v>36</v>
      </c>
      <c r="I13" s="334">
        <v>2001</v>
      </c>
      <c r="J13" s="334">
        <v>1441</v>
      </c>
      <c r="K13" s="334" t="s">
        <v>140</v>
      </c>
      <c r="L13" s="397" t="s">
        <v>305</v>
      </c>
      <c r="M13" s="398" t="s">
        <v>306</v>
      </c>
      <c r="N13" s="25"/>
    </row>
    <row r="14" spans="1:14" s="26" customFormat="1" ht="19.5" customHeight="1">
      <c r="A14" s="19">
        <v>2</v>
      </c>
      <c r="B14" s="27"/>
      <c r="C14" s="405">
        <v>2</v>
      </c>
      <c r="D14" s="362" t="s">
        <v>307</v>
      </c>
      <c r="E14" s="362" t="s">
        <v>88</v>
      </c>
      <c r="F14" s="362" t="s">
        <v>108</v>
      </c>
      <c r="G14" s="362" t="s">
        <v>308</v>
      </c>
      <c r="H14" s="362" t="s">
        <v>139</v>
      </c>
      <c r="I14" s="334">
        <v>2000</v>
      </c>
      <c r="J14" s="334">
        <v>2228</v>
      </c>
      <c r="K14" s="400" t="s">
        <v>98</v>
      </c>
      <c r="L14" s="401" t="s">
        <v>309</v>
      </c>
      <c r="M14" s="402" t="s">
        <v>310</v>
      </c>
      <c r="N14" s="25"/>
    </row>
    <row r="15" spans="1:14" s="30" customFormat="1" ht="19.5" customHeight="1">
      <c r="A15" s="19">
        <v>3</v>
      </c>
      <c r="B15" s="27"/>
      <c r="C15" s="405">
        <v>4</v>
      </c>
      <c r="D15" s="363" t="s">
        <v>311</v>
      </c>
      <c r="E15" s="363" t="s">
        <v>205</v>
      </c>
      <c r="F15" s="363" t="s">
        <v>126</v>
      </c>
      <c r="G15" s="364" t="s">
        <v>184</v>
      </c>
      <c r="H15" s="365" t="s">
        <v>52</v>
      </c>
      <c r="I15" s="366">
        <v>2000</v>
      </c>
      <c r="J15" s="366">
        <v>935</v>
      </c>
      <c r="K15" s="400" t="s">
        <v>129</v>
      </c>
      <c r="L15" s="401" t="s">
        <v>312</v>
      </c>
      <c r="M15" s="402" t="s">
        <v>313</v>
      </c>
      <c r="N15" s="25"/>
    </row>
    <row r="16" spans="1:14" s="30" customFormat="1" ht="19.5" customHeight="1">
      <c r="A16" s="19">
        <v>4</v>
      </c>
      <c r="B16" s="20"/>
      <c r="C16" s="61"/>
      <c r="D16" s="364"/>
      <c r="E16" s="364"/>
      <c r="F16" s="364"/>
      <c r="G16" s="364"/>
      <c r="H16" s="365"/>
      <c r="I16" s="364"/>
      <c r="J16" s="364"/>
      <c r="K16" s="367"/>
      <c r="L16" s="368"/>
      <c r="M16" s="34"/>
      <c r="N16" s="35"/>
    </row>
    <row r="17" spans="1:14" s="30" customFormat="1" ht="19.5" customHeight="1">
      <c r="A17" s="19">
        <v>5</v>
      </c>
      <c r="B17" s="20"/>
      <c r="C17" s="61"/>
      <c r="D17" s="320"/>
      <c r="E17" s="320"/>
      <c r="F17" s="320"/>
      <c r="G17" s="318"/>
      <c r="H17" s="318"/>
      <c r="I17" s="318"/>
      <c r="J17" s="320"/>
      <c r="K17" s="319"/>
      <c r="L17" s="320"/>
      <c r="M17" s="34"/>
      <c r="N17" s="35"/>
    </row>
    <row r="18" spans="1:14" s="30" customFormat="1" ht="19.5" customHeight="1">
      <c r="A18" s="19">
        <v>6</v>
      </c>
      <c r="B18" s="20"/>
      <c r="C18" s="20"/>
      <c r="D18" s="321"/>
      <c r="E18" s="321"/>
      <c r="F18" s="321"/>
      <c r="G18" s="322"/>
      <c r="H18" s="322"/>
      <c r="I18" s="322"/>
      <c r="J18" s="320"/>
      <c r="K18" s="320"/>
      <c r="L18" s="320"/>
      <c r="M18" s="34"/>
      <c r="N18" s="35"/>
    </row>
    <row r="19" spans="1:14" ht="19.5" customHeight="1">
      <c r="A19" s="19">
        <v>7</v>
      </c>
      <c r="B19" s="20"/>
      <c r="C19" s="20"/>
      <c r="D19" s="320"/>
      <c r="E19" s="323"/>
      <c r="F19" s="323"/>
      <c r="G19" s="323"/>
      <c r="H19" s="323"/>
      <c r="I19" s="323"/>
      <c r="J19" s="320"/>
      <c r="K19" s="320"/>
      <c r="L19" s="320"/>
      <c r="M19" s="34"/>
      <c r="N19" s="35"/>
    </row>
    <row r="20" spans="1:14" s="26" customFormat="1" ht="19.5" customHeight="1">
      <c r="A20" s="19">
        <v>8</v>
      </c>
      <c r="B20" s="38"/>
      <c r="C20" s="39"/>
      <c r="D20" s="322"/>
      <c r="E20" s="322"/>
      <c r="F20" s="322"/>
      <c r="G20" s="320"/>
      <c r="H20" s="323"/>
      <c r="I20" s="323"/>
      <c r="J20" s="318"/>
      <c r="K20" s="318"/>
      <c r="L20" s="320"/>
      <c r="M20" s="34"/>
      <c r="N20" s="35"/>
    </row>
    <row r="21" spans="1:14" s="26" customFormat="1" ht="19.5" customHeight="1">
      <c r="A21" s="19">
        <v>9</v>
      </c>
      <c r="B21" s="41"/>
      <c r="C21" s="41"/>
      <c r="D21" s="323"/>
      <c r="E21" s="323"/>
      <c r="F21" s="323"/>
      <c r="G21" s="323"/>
      <c r="H21" s="323"/>
      <c r="I21" s="323"/>
      <c r="J21" s="320"/>
      <c r="K21" s="320"/>
      <c r="L21" s="318"/>
      <c r="M21" s="29"/>
      <c r="N21" s="25"/>
    </row>
    <row r="22" spans="1:14" s="26" customFormat="1" ht="19.5" customHeight="1">
      <c r="A22" s="19">
        <v>10</v>
      </c>
      <c r="B22" s="27"/>
      <c r="C22" s="27"/>
      <c r="D22" s="322"/>
      <c r="E22" s="322"/>
      <c r="F22" s="322"/>
      <c r="G22" s="323"/>
      <c r="H22" s="323"/>
      <c r="I22" s="323"/>
      <c r="J22" s="318"/>
      <c r="K22" s="318"/>
      <c r="L22" s="318"/>
      <c r="M22" s="29"/>
      <c r="N22" s="25"/>
    </row>
    <row r="23" spans="1:14" s="26" customFormat="1" ht="19.5" customHeight="1">
      <c r="A23" s="19">
        <v>11</v>
      </c>
      <c r="B23" s="27"/>
      <c r="C23" s="27"/>
      <c r="D23" s="322"/>
      <c r="E23" s="322"/>
      <c r="F23" s="322"/>
      <c r="G23" s="323"/>
      <c r="H23" s="323"/>
      <c r="I23" s="323"/>
      <c r="J23" s="318"/>
      <c r="K23" s="318"/>
      <c r="L23" s="318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757D5"/>
    <pageSetUpPr fitToPage="1"/>
  </sheetPr>
  <dimension ref="A1:O36"/>
  <sheetViews>
    <sheetView zoomScale="60" zoomScaleNormal="60" zoomScalePageLayoutView="0" workbookViewId="0" topLeftCell="A1">
      <selection activeCell="L14" sqref="L14"/>
    </sheetView>
  </sheetViews>
  <sheetFormatPr defaultColWidth="9.00390625" defaultRowHeight="12.75"/>
  <cols>
    <col min="1" max="1" width="4.125" style="30" customWidth="1"/>
    <col min="2" max="2" width="10.125" style="57" customWidth="1"/>
    <col min="3" max="3" width="10.875" style="37" customWidth="1"/>
    <col min="4" max="4" width="21.25390625" style="37" customWidth="1"/>
    <col min="5" max="5" width="16.625" style="37" customWidth="1"/>
    <col min="6" max="6" width="17.75390625" style="37" customWidth="1"/>
    <col min="7" max="7" width="25.875" style="37" customWidth="1"/>
    <col min="8" max="8" width="20.875" style="37" customWidth="1"/>
    <col min="9" max="9" width="7.125" style="37" customWidth="1"/>
    <col min="10" max="10" width="8.875" style="37" customWidth="1"/>
    <col min="11" max="11" width="8.25390625" style="37" customWidth="1"/>
    <col min="12" max="12" width="9.00390625" style="58" customWidth="1"/>
    <col min="13" max="13" width="9.75390625" style="37" customWidth="1"/>
    <col min="14" max="14" width="22.00390625" style="37" customWidth="1"/>
    <col min="15" max="16384" width="9.125" style="37" customWidth="1"/>
  </cols>
  <sheetData>
    <row r="1" spans="1:14" s="4" customFormat="1" ht="4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</row>
    <row r="2" spans="1:14" s="4" customFormat="1" ht="50.25" customHeight="1">
      <c r="A2" s="463" t="s">
        <v>1</v>
      </c>
      <c r="B2" s="463"/>
      <c r="C2" s="463"/>
      <c r="D2" s="463"/>
      <c r="E2" s="2"/>
      <c r="F2" s="2"/>
      <c r="G2" s="2"/>
      <c r="H2" s="2"/>
      <c r="I2" s="2"/>
      <c r="J2" s="2"/>
      <c r="K2" s="2"/>
      <c r="L2" s="2"/>
      <c r="M2" s="2"/>
      <c r="N2" s="5"/>
    </row>
    <row r="3" spans="1:14" s="10" customFormat="1" ht="25.5" customHeight="1">
      <c r="A3" s="6"/>
      <c r="B3" s="6"/>
      <c r="C3" s="7"/>
      <c r="D3" s="6"/>
      <c r="E3" s="8"/>
      <c r="F3" s="8" t="s">
        <v>2</v>
      </c>
      <c r="G3" s="1"/>
      <c r="H3" s="1"/>
      <c r="I3" s="1"/>
      <c r="J3" s="269" t="s">
        <v>314</v>
      </c>
      <c r="K3" s="9"/>
      <c r="L3" s="1"/>
      <c r="M3" s="431"/>
      <c r="N3" s="1"/>
    </row>
    <row r="4" spans="1:14" s="10" customFormat="1" ht="12.75" customHeight="1">
      <c r="A4" s="6"/>
      <c r="B4" s="6"/>
      <c r="C4" s="6"/>
      <c r="D4" s="6"/>
      <c r="E4" s="8"/>
      <c r="F4" s="8"/>
      <c r="G4" s="1"/>
      <c r="H4" s="1"/>
      <c r="I4" s="1"/>
      <c r="J4" s="1"/>
      <c r="K4" s="9"/>
      <c r="L4" s="1"/>
      <c r="M4" s="431"/>
      <c r="N4" s="1"/>
    </row>
    <row r="5" spans="1:14" s="13" customFormat="1" ht="19.5" customHeight="1">
      <c r="A5" s="11"/>
      <c r="B5" s="11"/>
      <c r="C5" s="11"/>
      <c r="D5" s="464" t="s">
        <v>4</v>
      </c>
      <c r="E5" s="465"/>
      <c r="F5" s="465"/>
      <c r="G5" s="465"/>
      <c r="H5" s="465"/>
      <c r="I5" s="465"/>
      <c r="J5" s="465"/>
      <c r="K5" s="465"/>
      <c r="L5" s="465"/>
      <c r="M5" s="465" t="s">
        <v>315</v>
      </c>
      <c r="N5" s="465"/>
    </row>
    <row r="6" spans="1:14" s="13" customFormat="1" ht="9.75" customHeight="1" thickBot="1">
      <c r="A6" s="11"/>
      <c r="B6" s="11"/>
      <c r="C6" s="11"/>
      <c r="D6" s="424"/>
      <c r="E6" s="425"/>
      <c r="F6" s="425"/>
      <c r="G6" s="425"/>
      <c r="H6" s="425"/>
      <c r="I6" s="425"/>
      <c r="J6" s="425"/>
      <c r="K6" s="425"/>
      <c r="L6" s="425"/>
      <c r="M6" s="12"/>
      <c r="N6" s="12"/>
    </row>
    <row r="7" spans="1:14" s="13" customFormat="1" ht="21" customHeight="1" thickBot="1">
      <c r="A7" s="466" t="s">
        <v>6</v>
      </c>
      <c r="B7" s="467"/>
      <c r="C7" s="467"/>
      <c r="D7" s="467"/>
      <c r="E7" s="467"/>
      <c r="F7" s="426"/>
      <c r="G7" s="460" t="s">
        <v>7</v>
      </c>
      <c r="H7" s="460"/>
      <c r="I7" s="460"/>
      <c r="J7" s="460"/>
      <c r="K7" s="460"/>
      <c r="L7" s="460"/>
      <c r="M7" s="460"/>
      <c r="N7" s="14" t="s">
        <v>8</v>
      </c>
    </row>
    <row r="8" spans="1:15" s="17" customFormat="1" ht="21" customHeight="1" thickBot="1">
      <c r="A8" s="459" t="s">
        <v>316</v>
      </c>
      <c r="B8" s="460"/>
      <c r="C8" s="460"/>
      <c r="D8" s="460"/>
      <c r="E8" s="460"/>
      <c r="F8" s="427"/>
      <c r="G8" s="460" t="s">
        <v>76</v>
      </c>
      <c r="H8" s="460"/>
      <c r="I8" s="460"/>
      <c r="J8" s="460"/>
      <c r="K8" s="460"/>
      <c r="L8" s="460"/>
      <c r="M8" s="460"/>
      <c r="N8" s="15" t="s">
        <v>317</v>
      </c>
      <c r="O8" s="16"/>
    </row>
    <row r="9" spans="1:15" s="17" customFormat="1" ht="21" customHeight="1" thickBot="1">
      <c r="A9" s="459" t="s">
        <v>78</v>
      </c>
      <c r="B9" s="460"/>
      <c r="C9" s="460"/>
      <c r="D9" s="460"/>
      <c r="E9" s="460"/>
      <c r="F9" s="427"/>
      <c r="G9" s="460" t="s">
        <v>13</v>
      </c>
      <c r="H9" s="460"/>
      <c r="I9" s="460"/>
      <c r="J9" s="460"/>
      <c r="K9" s="460"/>
      <c r="L9" s="460"/>
      <c r="M9" s="460"/>
      <c r="N9" s="15"/>
      <c r="O9" s="16"/>
    </row>
    <row r="10" spans="1:14" s="17" customFormat="1" ht="21" customHeight="1" thickBot="1">
      <c r="A10" s="459" t="s">
        <v>14</v>
      </c>
      <c r="B10" s="460"/>
      <c r="C10" s="460"/>
      <c r="D10" s="460"/>
      <c r="E10" s="460"/>
      <c r="F10" s="427"/>
      <c r="G10" s="460" t="s">
        <v>15</v>
      </c>
      <c r="H10" s="460"/>
      <c r="I10" s="460"/>
      <c r="J10" s="460"/>
      <c r="K10" s="460"/>
      <c r="L10" s="460"/>
      <c r="M10" s="460"/>
      <c r="N10" s="18" t="s">
        <v>157</v>
      </c>
    </row>
    <row r="11" spans="1:14" s="4" customFormat="1" ht="15" customHeight="1">
      <c r="A11" s="461" t="s">
        <v>17</v>
      </c>
      <c r="B11" s="450" t="s">
        <v>18</v>
      </c>
      <c r="C11" s="450" t="s">
        <v>19</v>
      </c>
      <c r="D11" s="450" t="s">
        <v>20</v>
      </c>
      <c r="E11" s="450" t="s">
        <v>21</v>
      </c>
      <c r="F11" s="450" t="s">
        <v>22</v>
      </c>
      <c r="G11" s="450" t="s">
        <v>23</v>
      </c>
      <c r="H11" s="450" t="s">
        <v>24</v>
      </c>
      <c r="I11" s="453" t="s">
        <v>25</v>
      </c>
      <c r="J11" s="453" t="s">
        <v>26</v>
      </c>
      <c r="K11" s="455" t="s">
        <v>27</v>
      </c>
      <c r="L11" s="457" t="s">
        <v>28</v>
      </c>
      <c r="M11" s="458"/>
      <c r="N11" s="446" t="s">
        <v>29</v>
      </c>
    </row>
    <row r="12" spans="1:14" s="4" customFormat="1" ht="15" customHeight="1" thickBot="1">
      <c r="A12" s="462"/>
      <c r="B12" s="452"/>
      <c r="C12" s="451"/>
      <c r="D12" s="451"/>
      <c r="E12" s="451"/>
      <c r="F12" s="452"/>
      <c r="G12" s="451"/>
      <c r="H12" s="452"/>
      <c r="I12" s="454"/>
      <c r="J12" s="454"/>
      <c r="K12" s="456"/>
      <c r="L12" s="290" t="s">
        <v>30</v>
      </c>
      <c r="M12" s="290" t="s">
        <v>31</v>
      </c>
      <c r="N12" s="447"/>
    </row>
    <row r="13" spans="1:14" s="26" customFormat="1" ht="19.5" customHeight="1">
      <c r="A13" s="19">
        <v>1</v>
      </c>
      <c r="B13" s="20"/>
      <c r="C13" s="61"/>
      <c r="D13" s="369" t="s">
        <v>318</v>
      </c>
      <c r="E13" s="369" t="s">
        <v>319</v>
      </c>
      <c r="F13" s="369" t="s">
        <v>81</v>
      </c>
      <c r="G13" s="369" t="s">
        <v>160</v>
      </c>
      <c r="H13" s="358" t="s">
        <v>36</v>
      </c>
      <c r="I13" s="370">
        <v>1999</v>
      </c>
      <c r="J13" s="370">
        <v>2159</v>
      </c>
      <c r="K13" s="399" t="s">
        <v>37</v>
      </c>
      <c r="L13" s="399" t="s">
        <v>320</v>
      </c>
      <c r="M13" s="399" t="s">
        <v>321</v>
      </c>
      <c r="N13" s="25"/>
    </row>
    <row r="14" spans="1:14" s="26" customFormat="1" ht="19.5" customHeight="1">
      <c r="A14" s="19">
        <v>2</v>
      </c>
      <c r="B14" s="27"/>
      <c r="C14" s="62"/>
      <c r="D14" s="270"/>
      <c r="E14" s="270"/>
      <c r="F14" s="270"/>
      <c r="G14" s="270"/>
      <c r="H14" s="270"/>
      <c r="I14" s="270"/>
      <c r="J14" s="355"/>
      <c r="K14" s="277"/>
      <c r="L14" s="27"/>
      <c r="M14" s="29"/>
      <c r="N14" s="25"/>
    </row>
    <row r="15" spans="1:14" s="30" customFormat="1" ht="19.5" customHeight="1">
      <c r="A15" s="19">
        <v>3</v>
      </c>
      <c r="B15" s="27"/>
      <c r="C15" s="27"/>
      <c r="D15" s="270"/>
      <c r="E15" s="270"/>
      <c r="F15" s="270"/>
      <c r="G15" s="270"/>
      <c r="H15" s="270"/>
      <c r="I15" s="354"/>
      <c r="J15" s="355"/>
      <c r="K15" s="28"/>
      <c r="L15" s="27"/>
      <c r="M15" s="29"/>
      <c r="N15" s="25"/>
    </row>
    <row r="16" spans="1:14" s="30" customFormat="1" ht="19.5" customHeight="1">
      <c r="A16" s="19">
        <v>4</v>
      </c>
      <c r="B16" s="20"/>
      <c r="C16" s="20"/>
      <c r="D16" s="313"/>
      <c r="E16" s="313"/>
      <c r="F16" s="313"/>
      <c r="G16" s="314"/>
      <c r="H16" s="314"/>
      <c r="I16" s="314"/>
      <c r="J16" s="315"/>
      <c r="K16" s="20"/>
      <c r="L16" s="20"/>
      <c r="M16" s="34"/>
      <c r="N16" s="35"/>
    </row>
    <row r="17" spans="1:14" s="30" customFormat="1" ht="19.5" customHeight="1">
      <c r="A17" s="19">
        <v>5</v>
      </c>
      <c r="B17" s="20"/>
      <c r="C17" s="20"/>
      <c r="D17" s="316"/>
      <c r="E17" s="316"/>
      <c r="F17" s="316"/>
      <c r="G17" s="314"/>
      <c r="H17" s="314"/>
      <c r="I17" s="314"/>
      <c r="J17" s="315"/>
      <c r="K17" s="20"/>
      <c r="L17" s="20"/>
      <c r="M17" s="34"/>
      <c r="N17" s="35"/>
    </row>
    <row r="18" spans="1:14" s="30" customFormat="1" ht="19.5" customHeight="1">
      <c r="A18" s="19">
        <v>6</v>
      </c>
      <c r="B18" s="20"/>
      <c r="C18" s="20"/>
      <c r="D18" s="316"/>
      <c r="E18" s="316"/>
      <c r="F18" s="316"/>
      <c r="G18" s="314"/>
      <c r="H18" s="314"/>
      <c r="I18" s="314"/>
      <c r="J18" s="315"/>
      <c r="K18" s="20"/>
      <c r="L18" s="20"/>
      <c r="M18" s="34"/>
      <c r="N18" s="35"/>
    </row>
    <row r="19" spans="1:14" ht="19.5" customHeight="1">
      <c r="A19" s="19">
        <v>7</v>
      </c>
      <c r="B19" s="20"/>
      <c r="C19" s="20"/>
      <c r="D19" s="315"/>
      <c r="E19" s="313"/>
      <c r="F19" s="313"/>
      <c r="G19" s="313"/>
      <c r="H19" s="313"/>
      <c r="I19" s="313"/>
      <c r="J19" s="315"/>
      <c r="K19" s="20"/>
      <c r="L19" s="20"/>
      <c r="M19" s="34"/>
      <c r="N19" s="35"/>
    </row>
    <row r="20" spans="1:14" s="26" customFormat="1" ht="19.5" customHeight="1">
      <c r="A20" s="19">
        <v>8</v>
      </c>
      <c r="B20" s="38"/>
      <c r="C20" s="39"/>
      <c r="D20" s="314"/>
      <c r="E20" s="314"/>
      <c r="F20" s="314"/>
      <c r="G20" s="315"/>
      <c r="H20" s="313"/>
      <c r="I20" s="313"/>
      <c r="J20" s="317"/>
      <c r="K20" s="27"/>
      <c r="L20" s="20"/>
      <c r="M20" s="34"/>
      <c r="N20" s="35"/>
    </row>
    <row r="21" spans="1:14" s="26" customFormat="1" ht="19.5" customHeight="1">
      <c r="A21" s="19">
        <v>9</v>
      </c>
      <c r="B21" s="41"/>
      <c r="C21" s="41"/>
      <c r="D21" s="313"/>
      <c r="E21" s="313"/>
      <c r="F21" s="313"/>
      <c r="G21" s="313"/>
      <c r="H21" s="313"/>
      <c r="I21" s="313"/>
      <c r="J21" s="315"/>
      <c r="K21" s="20"/>
      <c r="L21" s="27"/>
      <c r="M21" s="29"/>
      <c r="N21" s="25"/>
    </row>
    <row r="22" spans="1:14" s="26" customFormat="1" ht="19.5" customHeight="1">
      <c r="A22" s="19">
        <v>10</v>
      </c>
      <c r="B22" s="27"/>
      <c r="C22" s="27"/>
      <c r="D22" s="62"/>
      <c r="E22" s="62"/>
      <c r="F22" s="62"/>
      <c r="G22" s="61"/>
      <c r="H22" s="61"/>
      <c r="I22" s="61"/>
      <c r="J22" s="27"/>
      <c r="K22" s="27"/>
      <c r="L22" s="27"/>
      <c r="M22" s="29"/>
      <c r="N22" s="25"/>
    </row>
    <row r="23" spans="1:14" s="26" customFormat="1" ht="19.5" customHeight="1">
      <c r="A23" s="19">
        <v>11</v>
      </c>
      <c r="B23" s="27"/>
      <c r="C23" s="27"/>
      <c r="D23" s="62"/>
      <c r="E23" s="62"/>
      <c r="F23" s="62"/>
      <c r="G23" s="61"/>
      <c r="H23" s="61"/>
      <c r="I23" s="61"/>
      <c r="J23" s="27"/>
      <c r="K23" s="27"/>
      <c r="L23" s="27"/>
      <c r="M23" s="29"/>
      <c r="N23" s="25"/>
    </row>
    <row r="24" spans="1:14" s="30" customFormat="1" ht="19.5" customHeight="1">
      <c r="A24" s="19">
        <v>12</v>
      </c>
      <c r="B24" s="20"/>
      <c r="C24" s="20"/>
      <c r="D24" s="62"/>
      <c r="E24" s="62"/>
      <c r="F24" s="62"/>
      <c r="G24" s="62"/>
      <c r="H24" s="62"/>
      <c r="I24" s="62"/>
      <c r="J24" s="27"/>
      <c r="K24" s="27"/>
      <c r="L24" s="20"/>
      <c r="M24" s="34"/>
      <c r="N24" s="35"/>
    </row>
    <row r="25" spans="1:14" ht="19.5" customHeight="1">
      <c r="A25" s="19">
        <v>13</v>
      </c>
      <c r="B25" s="27"/>
      <c r="C25" s="27"/>
      <c r="D25" s="61"/>
      <c r="E25" s="61"/>
      <c r="F25" s="61"/>
      <c r="G25" s="61"/>
      <c r="H25" s="61"/>
      <c r="I25" s="61"/>
      <c r="J25" s="20"/>
      <c r="K25" s="20"/>
      <c r="L25" s="27"/>
      <c r="M25" s="29"/>
      <c r="N25" s="25"/>
    </row>
    <row r="26" spans="1:14" ht="19.5" customHeight="1">
      <c r="A26" s="19">
        <v>14</v>
      </c>
      <c r="B26" s="20"/>
      <c r="C26" s="20"/>
      <c r="D26" s="27"/>
      <c r="E26" s="27"/>
      <c r="F26" s="27"/>
      <c r="G26" s="27"/>
      <c r="H26" s="62"/>
      <c r="I26" s="62"/>
      <c r="J26" s="27"/>
      <c r="K26" s="27"/>
      <c r="L26" s="20"/>
      <c r="M26" s="34"/>
      <c r="N26" s="35"/>
    </row>
    <row r="27" spans="1:14" s="30" customFormat="1" ht="19.5" customHeight="1">
      <c r="A27" s="19">
        <v>15</v>
      </c>
      <c r="B27" s="38"/>
      <c r="C27" s="38"/>
      <c r="D27" s="45"/>
      <c r="E27" s="45"/>
      <c r="F27" s="45"/>
      <c r="G27" s="45"/>
      <c r="H27" s="45"/>
      <c r="I27" s="45"/>
      <c r="J27" s="38"/>
      <c r="K27" s="38"/>
      <c r="L27" s="38"/>
      <c r="M27" s="42"/>
      <c r="N27" s="43"/>
    </row>
    <row r="28" spans="1:14" ht="19.5" customHeight="1">
      <c r="A28" s="19">
        <v>16</v>
      </c>
      <c r="B28" s="38"/>
      <c r="C28" s="38"/>
      <c r="D28" s="44"/>
      <c r="E28" s="44"/>
      <c r="F28" s="44"/>
      <c r="G28" s="45"/>
      <c r="H28" s="45"/>
      <c r="I28" s="45"/>
      <c r="J28" s="41"/>
      <c r="K28" s="41"/>
      <c r="L28" s="38"/>
      <c r="M28" s="42"/>
      <c r="N28" s="43"/>
    </row>
    <row r="29" spans="1:15" s="4" customFormat="1" ht="16.5" customHeight="1">
      <c r="A29" s="429"/>
      <c r="B29" s="442" t="s">
        <v>61</v>
      </c>
      <c r="C29" s="430"/>
      <c r="D29" s="430"/>
      <c r="E29" s="430"/>
      <c r="F29" s="430"/>
      <c r="G29" s="442" t="s">
        <v>62</v>
      </c>
      <c r="H29" s="442"/>
      <c r="I29" s="430"/>
      <c r="J29" s="48"/>
      <c r="K29" s="49" t="s">
        <v>63</v>
      </c>
      <c r="L29" s="50"/>
      <c r="M29" s="51"/>
      <c r="N29" s="52"/>
      <c r="O29" s="53"/>
    </row>
    <row r="30" spans="1:15" s="4" customFormat="1" ht="19.5" customHeight="1">
      <c r="A30" s="429"/>
      <c r="B30" s="429"/>
      <c r="C30" s="430"/>
      <c r="D30" s="430"/>
      <c r="E30" s="430"/>
      <c r="F30" s="430"/>
      <c r="G30" s="430"/>
      <c r="H30" s="430"/>
      <c r="I30" s="430"/>
      <c r="J30" s="429"/>
      <c r="K30" s="429"/>
      <c r="L30" s="429"/>
      <c r="M30" s="444" t="s">
        <v>64</v>
      </c>
      <c r="N30" s="444"/>
      <c r="O30" s="53"/>
    </row>
    <row r="31" spans="1:15" s="4" customFormat="1" ht="19.5" customHeight="1">
      <c r="A31" s="429"/>
      <c r="B31" s="429"/>
      <c r="C31" s="430"/>
      <c r="D31" s="430"/>
      <c r="E31" s="430"/>
      <c r="F31" s="430"/>
      <c r="G31" s="430"/>
      <c r="H31" s="430"/>
      <c r="I31" s="430"/>
      <c r="J31" s="429"/>
      <c r="K31" s="429"/>
      <c r="L31" s="429"/>
      <c r="M31" s="444"/>
      <c r="N31" s="444"/>
      <c r="O31" s="53"/>
    </row>
    <row r="32" spans="1:15" s="4" customFormat="1" ht="19.5" customHeight="1">
      <c r="A32" s="448" t="s">
        <v>65</v>
      </c>
      <c r="B32" s="448"/>
      <c r="C32" s="448"/>
      <c r="D32" s="54"/>
      <c r="E32" s="54"/>
      <c r="F32" s="54"/>
      <c r="G32" s="429" t="s">
        <v>66</v>
      </c>
      <c r="H32" s="429"/>
      <c r="I32" s="52"/>
      <c r="J32" s="54"/>
      <c r="K32" s="54"/>
      <c r="L32" s="54"/>
      <c r="M32" s="444" t="s">
        <v>64</v>
      </c>
      <c r="N32" s="444"/>
      <c r="O32" s="53"/>
    </row>
    <row r="33" spans="1:15" s="4" customFormat="1" ht="19.5" customHeight="1">
      <c r="A33" s="449" t="s">
        <v>67</v>
      </c>
      <c r="B33" s="449"/>
      <c r="C33" s="449"/>
      <c r="D33" s="54"/>
      <c r="E33" s="54"/>
      <c r="F33" s="54"/>
      <c r="G33" s="429" t="s">
        <v>68</v>
      </c>
      <c r="H33" s="429"/>
      <c r="I33" s="52"/>
      <c r="J33" s="54"/>
      <c r="K33" s="54"/>
      <c r="L33" s="54"/>
      <c r="M33" s="429"/>
      <c r="N33" s="52"/>
      <c r="O33" s="53"/>
    </row>
    <row r="34" spans="1:15" s="4" customFormat="1" ht="19.5" customHeight="1">
      <c r="A34" s="443" t="s">
        <v>69</v>
      </c>
      <c r="B34" s="443"/>
      <c r="C34" s="55" t="s">
        <v>70</v>
      </c>
      <c r="D34" s="54"/>
      <c r="E34" s="54"/>
      <c r="F34" s="54"/>
      <c r="G34" s="429"/>
      <c r="H34" s="429"/>
      <c r="I34" s="52"/>
      <c r="J34" s="54"/>
      <c r="K34" s="54"/>
      <c r="L34" s="54"/>
      <c r="M34" s="444" t="s">
        <v>64</v>
      </c>
      <c r="N34" s="444"/>
      <c r="O34" s="53"/>
    </row>
    <row r="35" spans="1:15" s="4" customFormat="1" ht="19.5" customHeight="1">
      <c r="A35" s="445" t="s">
        <v>71</v>
      </c>
      <c r="B35" s="445"/>
      <c r="C35" s="55" t="s">
        <v>70</v>
      </c>
      <c r="D35" s="54"/>
      <c r="E35" s="54"/>
      <c r="F35" s="54"/>
      <c r="G35" s="429"/>
      <c r="H35" s="429"/>
      <c r="I35" s="52"/>
      <c r="J35" s="54"/>
      <c r="K35" s="54"/>
      <c r="L35" s="54"/>
      <c r="M35" s="429"/>
      <c r="N35" s="52" t="s">
        <v>68</v>
      </c>
      <c r="O35" s="53"/>
    </row>
    <row r="36" spans="1:15" s="4" customFormat="1" ht="19.5" customHeight="1">
      <c r="A36" s="445" t="s">
        <v>72</v>
      </c>
      <c r="B36" s="445"/>
      <c r="C36" s="55" t="s">
        <v>70</v>
      </c>
      <c r="D36" s="54"/>
      <c r="E36" s="54"/>
      <c r="F36" s="54"/>
      <c r="G36" s="429"/>
      <c r="H36" s="429"/>
      <c r="I36" s="52"/>
      <c r="J36" s="54"/>
      <c r="K36" s="54"/>
      <c r="L36" s="54"/>
      <c r="M36" s="429"/>
      <c r="N36" s="56" t="s">
        <v>0</v>
      </c>
      <c r="O36" s="53"/>
    </row>
  </sheetData>
  <sheetProtection/>
  <mergeCells count="33">
    <mergeCell ref="A2:D2"/>
    <mergeCell ref="D5:L5"/>
    <mergeCell ref="A7:E7"/>
    <mergeCell ref="G7:M7"/>
    <mergeCell ref="A8:E8"/>
    <mergeCell ref="G8:M8"/>
    <mergeCell ref="M5:N5"/>
    <mergeCell ref="A9:E9"/>
    <mergeCell ref="G9:M9"/>
    <mergeCell ref="A10:E10"/>
    <mergeCell ref="G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1"/>
    <mergeCell ref="A34:B34"/>
    <mergeCell ref="M34:N34"/>
    <mergeCell ref="A35:B35"/>
    <mergeCell ref="A36:B36"/>
    <mergeCell ref="N11:N12"/>
    <mergeCell ref="M30:N30"/>
    <mergeCell ref="M31:N31"/>
    <mergeCell ref="A32:C32"/>
    <mergeCell ref="M32:N32"/>
    <mergeCell ref="A33:C33"/>
  </mergeCells>
  <printOptions horizontalCentered="1"/>
  <pageMargins left="0.2362204724409449" right="0.2362204724409449" top="0.31496062992125984" bottom="0.1968503937007874" header="0.31496062992125984" footer="0.31496062992125984"/>
  <pageSetup fitToHeight="0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ioanna pourliotopoulou</cp:lastModifiedBy>
  <dcterms:created xsi:type="dcterms:W3CDTF">2014-03-14T08:18:51Z</dcterms:created>
  <dcterms:modified xsi:type="dcterms:W3CDTF">2017-04-07T08:12:06Z</dcterms:modified>
  <cp:category/>
  <cp:version/>
  <cp:contentType/>
  <cp:contentStatus/>
</cp:coreProperties>
</file>